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11700" windowHeight="11640" tabRatio="719" firstSheet="17" activeTab="20"/>
  </bookViews>
  <sheets>
    <sheet name="本選通過ﾁｰﾑ" sheetId="1" r:id="rId1"/>
    <sheet name="注意書き" sheetId="2" r:id="rId2"/>
    <sheet name="つくば鳥人間の会" sheetId="3" r:id="rId3"/>
    <sheet name="都立科技大" sheetId="4" r:id="rId4"/>
    <sheet name="豊田愛好会" sheetId="5" r:id="rId5"/>
    <sheet name="横浜国立大" sheetId="6" r:id="rId6"/>
    <sheet name="愛媛大学" sheetId="7" r:id="rId7"/>
    <sheet name="東北大学" sheetId="8" r:id="rId8"/>
    <sheet name="広島大学" sheetId="9" r:id="rId9"/>
    <sheet name="金沢工業大学" sheetId="10" r:id="rId10"/>
    <sheet name="日本大学" sheetId="11" r:id="rId11"/>
    <sheet name="芝工大" sheetId="12" r:id="rId12"/>
    <sheet name="CoolThrust" sheetId="13" r:id="rId13"/>
    <sheet name="東海大学" sheetId="14" r:id="rId14"/>
    <sheet name="東京大学" sheetId="15" r:id="rId15"/>
    <sheet name="山形大" sheetId="16" r:id="rId16"/>
    <sheet name="大阪府立大学" sheetId="17" r:id="rId17"/>
    <sheet name="名古屋大学" sheetId="18" r:id="rId18"/>
    <sheet name="有人飛翔体" sheetId="19" r:id="rId19"/>
    <sheet name="東京工業大学" sheetId="20" r:id="rId20"/>
    <sheet name="結果まとめ" sheetId="21" r:id="rId21"/>
    <sheet name="ｸﾞﾗﾌ①" sheetId="22" r:id="rId22"/>
    <sheet name="ｸﾞﾗﾌ②" sheetId="23" r:id="rId23"/>
    <sheet name="ｸﾞﾗﾌｺﾒﾝﾄ" sheetId="24" r:id="rId24"/>
    <sheet name="ｸﾞﾗﾌﾃﾞｰﾀ" sheetId="25" r:id="rId25"/>
  </sheets>
  <definedNames>
    <definedName name="_xlnm.Print_Area" localSheetId="20">'結果まとめ'!$A$3:$AW$50</definedName>
  </definedNames>
  <calcPr fullCalcOnLoad="1"/>
</workbook>
</file>

<file path=xl/sharedStrings.xml><?xml version="1.0" encoding="utf-8"?>
<sst xmlns="http://schemas.openxmlformats.org/spreadsheetml/2006/main" count="1875" uniqueCount="383">
  <si>
    <t>ｴﾝﾄﾘｰNO</t>
  </si>
  <si>
    <t>ﾊﾟｲﾛｯﾄ名</t>
  </si>
  <si>
    <t>ﾁｰﾑ名</t>
  </si>
  <si>
    <t>主要諸元</t>
  </si>
  <si>
    <t>全幅</t>
  </si>
  <si>
    <t>ｍ</t>
  </si>
  <si>
    <t>水平尾翼</t>
  </si>
  <si>
    <t>面積</t>
  </si>
  <si>
    <t>㎡</t>
  </si>
  <si>
    <t>全長</t>
  </si>
  <si>
    <t>全高</t>
  </si>
  <si>
    <t>翼型</t>
  </si>
  <si>
    <t>機体重量</t>
  </si>
  <si>
    <t>ｋｇ</t>
  </si>
  <si>
    <t>尾翼容積比</t>
  </si>
  <si>
    <t>総重量</t>
  </si>
  <si>
    <t>必要馬力</t>
  </si>
  <si>
    <t>設計飛行速度</t>
  </si>
  <si>
    <t>ｍ／ｓ</t>
  </si>
  <si>
    <t>垂直尾翼</t>
  </si>
  <si>
    <t>主翼</t>
  </si>
  <si>
    <t>ｱｽﾍﾟｸﾄ比</t>
  </si>
  <si>
    <t>重心位置</t>
  </si>
  <si>
    <t>㌫</t>
  </si>
  <si>
    <t>エンジン</t>
  </si>
  <si>
    <t>プロペラ</t>
  </si>
  <si>
    <t>直径</t>
  </si>
  <si>
    <t>ﾊﾟｲﾛｯﾄ姿勢</t>
  </si>
  <si>
    <t>回転数</t>
  </si>
  <si>
    <t>ｒｐｍ</t>
  </si>
  <si>
    <t>ぺダル回転数</t>
  </si>
  <si>
    <t>操作装置</t>
  </si>
  <si>
    <t>計器類</t>
  </si>
  <si>
    <t>速度計・高度計・回転数・時計</t>
  </si>
  <si>
    <t>結果</t>
  </si>
  <si>
    <t>飛行時間</t>
  </si>
  <si>
    <t>記録</t>
  </si>
  <si>
    <t>全体</t>
  </si>
  <si>
    <t>ﾌﾟﾛﾍﾟﾗ</t>
  </si>
  <si>
    <t>搭載計器</t>
  </si>
  <si>
    <t>操舵系</t>
  </si>
  <si>
    <t>飛行距離(m)</t>
  </si>
  <si>
    <t>飛行時間(sec)</t>
  </si>
  <si>
    <t>全幅(m)</t>
  </si>
  <si>
    <t>全長(m)</t>
  </si>
  <si>
    <t>機体重量(kg)</t>
  </si>
  <si>
    <t>総重量(kg)</t>
  </si>
  <si>
    <t>設計飛行速度(m/sec)</t>
  </si>
  <si>
    <t>必要馬力(w)</t>
  </si>
  <si>
    <t>主翼面積(㎡)</t>
  </si>
  <si>
    <t>翼面荷重(kg/㎡)</t>
  </si>
  <si>
    <t>重心位置(％)</t>
  </si>
  <si>
    <t>ﾌﾟﾛﾍﾟﾗ直径(m)</t>
  </si>
  <si>
    <t>ﾌﾟﾛﾍﾟﾗ回転数(rpm)</t>
  </si>
  <si>
    <t>水平尾翼面積(㎡)</t>
  </si>
  <si>
    <t>水平尾翼幅(m)</t>
  </si>
  <si>
    <t>水平尾翼翼型</t>
  </si>
  <si>
    <t>水平尾翼容積比</t>
  </si>
  <si>
    <t>垂直尾翼面積(㎡)</t>
  </si>
  <si>
    <t>垂直尾翼幅(m)</t>
  </si>
  <si>
    <t>垂直尾翼翼型</t>
  </si>
  <si>
    <t>垂直尾翼容積比</t>
  </si>
  <si>
    <t>ﾍﾟﾀﾞﾙ回転数(rpm)</t>
  </si>
  <si>
    <t>速度</t>
  </si>
  <si>
    <t>方位</t>
  </si>
  <si>
    <t>時計</t>
  </si>
  <si>
    <t>ｴﾚﾍﾞｰﾀｰ</t>
  </si>
  <si>
    <t>ﾗﾀﾞｰ</t>
  </si>
  <si>
    <t>〇</t>
  </si>
  <si>
    <t>大阪府立大学</t>
  </si>
  <si>
    <t>東京大学</t>
  </si>
  <si>
    <t>東海大学</t>
  </si>
  <si>
    <t xml:space="preserve"> </t>
  </si>
  <si>
    <t>日本大学</t>
  </si>
  <si>
    <t>経路効率</t>
  </si>
  <si>
    <t>発航時刻(時：分)</t>
  </si>
  <si>
    <t>平均対地速度(m/sec)</t>
  </si>
  <si>
    <t>ﾊﾟｲﾛｯﾄ 出力(W×min)</t>
  </si>
  <si>
    <t>×</t>
  </si>
  <si>
    <t>ﾘ</t>
  </si>
  <si>
    <t>東京工業大学</t>
  </si>
  <si>
    <t>ﾘ；ﾘｶﾝﾍﾞﾝﾄ</t>
  </si>
  <si>
    <t>から禁止となる！</t>
  </si>
  <si>
    <t>その他 コメント</t>
  </si>
  <si>
    <t>試験飛行  実績</t>
  </si>
  <si>
    <t>※当日に各チームから直接 取材できた項目を、一覧にまとめたものである。</t>
  </si>
  <si>
    <t>高度計は昨年のﾚｷﾞｭﾚｰｼｮﾝ</t>
  </si>
  <si>
    <t>有人飛翔体</t>
  </si>
  <si>
    <t>金沢工業大学</t>
  </si>
  <si>
    <t>広島大学</t>
  </si>
  <si>
    <t>つくば鳥人間の会</t>
  </si>
  <si>
    <t>ｱ；ｱｯﾌﾟﾗｲﾄ</t>
  </si>
  <si>
    <t xml:space="preserve"> </t>
  </si>
  <si>
    <t>ｱ</t>
  </si>
  <si>
    <t>ﾚﾍﾞﾙ</t>
  </si>
  <si>
    <t>低翼機</t>
  </si>
  <si>
    <t>ｗ</t>
  </si>
  <si>
    <t>ｱｯﾌﾟﾗｲﾄ・ﾘｶﾝﾍﾞﾝﾄ</t>
  </si>
  <si>
    <t>枚数</t>
  </si>
  <si>
    <t>２／３／４</t>
  </si>
  <si>
    <t>枚</t>
  </si>
  <si>
    <t>ｴﾚﾍﾞｰﾀｰ・ﾗﾀﾞｰ・ｴﾙﾛﾝ・ﾌﾟﾛﾍﾟﾗﾋﾟｯﾁ</t>
  </si>
  <si>
    <t>ﾄﾞﾗｯｸﾞﾗﾀﾞｰ              (FlyByWire)</t>
  </si>
  <si>
    <t>方位計・心拍計</t>
  </si>
  <si>
    <t>試験飛行結果</t>
  </si>
  <si>
    <t>その他</t>
  </si>
  <si>
    <t xml:space="preserve"> (初飛行)いつ頃？   </t>
  </si>
  <si>
    <t>発航時刻</t>
  </si>
  <si>
    <t>W X min</t>
  </si>
  <si>
    <t>結果まとめ</t>
  </si>
  <si>
    <t xml:space="preserve"> </t>
  </si>
  <si>
    <t xml:space="preserve"> </t>
  </si>
  <si>
    <t>二人乗り、7分割主翼、ﾌﾗｲﾊﾞｲﾜｲﾔ採用</t>
  </si>
  <si>
    <t xml:space="preserve">50 ｍ程度Ｘ １回、 </t>
  </si>
  <si>
    <t>800ｍ程度Ｘ10数回</t>
  </si>
  <si>
    <t>50 ｍ程度Ｘ 5回、</t>
  </si>
  <si>
    <t>心拍計</t>
  </si>
  <si>
    <t>○</t>
  </si>
  <si>
    <t>初飛行の日</t>
  </si>
  <si>
    <t xml:space="preserve">600ｍ程度 Ｘ 5回、 </t>
  </si>
  <si>
    <t>300ｍ程度Ｘ3回、</t>
  </si>
  <si>
    <t xml:space="preserve">200m程度Ｘ20本、 </t>
  </si>
  <si>
    <t xml:space="preserve">50 ｍ程度Ｘ 数回、 </t>
  </si>
  <si>
    <t xml:space="preserve">20 ｍ程度Ｘ 2回、 </t>
  </si>
  <si>
    <t>200m程度Ｘ１本、100m程度Ｘ20数本,</t>
  </si>
  <si>
    <t xml:space="preserve">200m程度Ｘ6本、 </t>
  </si>
  <si>
    <t xml:space="preserve">30 ｍ程度Ｘ 30回、 </t>
  </si>
  <si>
    <t xml:space="preserve">70 ｍ程度Ｘ 4回、 </t>
  </si>
  <si>
    <t xml:space="preserve">700ｍ程度Ｘ10数回、 </t>
  </si>
  <si>
    <t>ﾌﾗｲﾊﾞｲﾜｲﾔ採用</t>
  </si>
  <si>
    <t>Ｋ０８</t>
  </si>
  <si>
    <t>平綿　甲斐</t>
  </si>
  <si>
    <t>NACA0009</t>
  </si>
  <si>
    <t>動ファクター比</t>
  </si>
  <si>
    <t>DAE21,41</t>
  </si>
  <si>
    <t>主翼５分割</t>
  </si>
  <si>
    <t>秒</t>
  </si>
  <si>
    <t>ｺﾝﾊﾟｸﾄなｺｯｸﾋﾟｯﾄ</t>
  </si>
  <si>
    <t>水平動ファクター比</t>
  </si>
  <si>
    <t>垂直動ファクター比</t>
  </si>
  <si>
    <t>2003年Ｘ月Ｘ日</t>
  </si>
  <si>
    <t xml:space="preserve"> (定常飛行) 〔約 600  〕ｍｘ〔 5  〕本 </t>
  </si>
  <si>
    <t>複葉機</t>
  </si>
  <si>
    <t xml:space="preserve"> (定常飛行) 〔約 　　　  〕ｍｘ〔 　　  〕本 </t>
  </si>
  <si>
    <t>19.4/14.9</t>
  </si>
  <si>
    <t>DAE21,31</t>
  </si>
  <si>
    <t>L=4.7</t>
  </si>
  <si>
    <t>L=5.5</t>
  </si>
  <si>
    <t>木製BOX桁、複葉機</t>
  </si>
  <si>
    <t>篠原　慶</t>
  </si>
  <si>
    <t>金沢工業大学夢考房人力飛行機プロジェクト</t>
  </si>
  <si>
    <t>(前翼)</t>
  </si>
  <si>
    <t>(安定板2枚)</t>
  </si>
  <si>
    <t>3.0(前段)､2.6(後段)</t>
  </si>
  <si>
    <t>130(前段)､145(後段)</t>
  </si>
  <si>
    <t>2×2</t>
  </si>
  <si>
    <t>先尾翼機､二重反転プロペラ</t>
  </si>
  <si>
    <t>目標成績(1km以上5km未満)</t>
  </si>
  <si>
    <t>東京大学</t>
  </si>
  <si>
    <t>DAE11,21</t>
  </si>
  <si>
    <t>NACA0009</t>
  </si>
  <si>
    <t>NACA0012</t>
  </si>
  <si>
    <t>OK</t>
  </si>
  <si>
    <t>○</t>
  </si>
  <si>
    <t>○</t>
  </si>
  <si>
    <t>○</t>
  </si>
  <si>
    <t>東北大</t>
  </si>
  <si>
    <t>○</t>
  </si>
  <si>
    <t>東大</t>
  </si>
  <si>
    <t>不要</t>
  </si>
  <si>
    <t>OK</t>
  </si>
  <si>
    <t>つくば</t>
  </si>
  <si>
    <t>不要</t>
  </si>
  <si>
    <t>○</t>
  </si>
  <si>
    <t>名古屋大</t>
  </si>
  <si>
    <t>○</t>
  </si>
  <si>
    <t>山形大</t>
  </si>
  <si>
    <t>○</t>
  </si>
  <si>
    <t>不要</t>
  </si>
  <si>
    <t>NG</t>
  </si>
  <si>
    <t>NG</t>
  </si>
  <si>
    <t>室蘭</t>
  </si>
  <si>
    <t>NG</t>
  </si>
  <si>
    <t>NG</t>
  </si>
  <si>
    <t>山形大学</t>
  </si>
  <si>
    <t>佐々木　聡</t>
  </si>
  <si>
    <t>DAE11,21,31</t>
  </si>
  <si>
    <t>自作CFRPﾊﾟｲﾌﾟ</t>
  </si>
  <si>
    <t>山形大</t>
  </si>
  <si>
    <t>試験飛行の延べ距離</t>
  </si>
  <si>
    <t>km</t>
  </si>
  <si>
    <t>km</t>
  </si>
  <si>
    <t>Ｊ２１</t>
  </si>
  <si>
    <t>当日回数</t>
  </si>
  <si>
    <t>累積</t>
  </si>
  <si>
    <t>累積距離ｋｍ</t>
  </si>
  <si>
    <t>HPより</t>
  </si>
  <si>
    <t>ﾒｰﾙより</t>
  </si>
  <si>
    <t>5/25に荷重試験</t>
  </si>
  <si>
    <t>２００３年　書類審査通過チーム</t>
  </si>
  <si>
    <t>諸元受信</t>
  </si>
  <si>
    <t>再打診</t>
  </si>
  <si>
    <t>初浮上</t>
  </si>
  <si>
    <t>初浮上の日付</t>
  </si>
  <si>
    <t>ｶﾝﾊﾞﾝ</t>
  </si>
  <si>
    <t>ＮＡＳＧ</t>
  </si>
  <si>
    <t>○</t>
  </si>
  <si>
    <t>不要</t>
  </si>
  <si>
    <t>済み</t>
  </si>
  <si>
    <t>東工大</t>
  </si>
  <si>
    <t>済み</t>
  </si>
  <si>
    <t>有り</t>
  </si>
  <si>
    <t>府立大</t>
  </si>
  <si>
    <t>済み</t>
  </si>
  <si>
    <t>有り</t>
  </si>
  <si>
    <t>芝工大</t>
  </si>
  <si>
    <t>広島大</t>
  </si>
  <si>
    <t>○</t>
  </si>
  <si>
    <t>横浜国立大</t>
  </si>
  <si>
    <t>6/8にﾊﾞﾝｻﾞｲ</t>
  </si>
  <si>
    <t>金工大</t>
  </si>
  <si>
    <t>都立科技大</t>
  </si>
  <si>
    <t>OK</t>
  </si>
  <si>
    <t>○</t>
  </si>
  <si>
    <t>早稲田</t>
  </si>
  <si>
    <t>武蔵工大</t>
  </si>
  <si>
    <t>千葉</t>
  </si>
  <si>
    <t>近畿</t>
  </si>
  <si>
    <t>ﾌﾗｲﾄ順</t>
  </si>
  <si>
    <t>TOYOTA</t>
  </si>
  <si>
    <t>福田　和宏</t>
  </si>
  <si>
    <t>広島大学　Hues</t>
  </si>
  <si>
    <t>-</t>
  </si>
  <si>
    <t>DAE11,21,31</t>
  </si>
  <si>
    <t>双胴双発</t>
  </si>
  <si>
    <t xml:space="preserve"> (定常飛行) 〔約 -  〕ｍｘ〔 -  〕本 </t>
  </si>
  <si>
    <t>プロペラ二機</t>
  </si>
  <si>
    <t>方位計・心拍計・GPS</t>
  </si>
  <si>
    <t>双胴、双発機</t>
  </si>
  <si>
    <t>２重反転ペラ、先尾翼、目標１km以上５km以下</t>
  </si>
  <si>
    <t>ＨＰ上公開有り</t>
  </si>
  <si>
    <t>ﾁｰﾑ名</t>
  </si>
  <si>
    <t>東北大学</t>
  </si>
  <si>
    <t>ＨＰ上公開予定</t>
  </si>
  <si>
    <t>済み</t>
  </si>
  <si>
    <t>東海大</t>
  </si>
  <si>
    <t>有人飛翔体</t>
  </si>
  <si>
    <t>愛媛大学</t>
  </si>
  <si>
    <t>COOLTHRUST</t>
  </si>
  <si>
    <t>京都大</t>
  </si>
  <si>
    <t>Ｋ３５</t>
  </si>
  <si>
    <t>東　広大</t>
  </si>
  <si>
    <t>中谷　好博</t>
  </si>
  <si>
    <t>Ｊ７５</t>
  </si>
  <si>
    <t>Ｈ４８</t>
  </si>
  <si>
    <t>Ｈ４０</t>
  </si>
  <si>
    <t>八木　重郎</t>
  </si>
  <si>
    <t>つくば鳥人間の会</t>
  </si>
  <si>
    <t>名古屋大学</t>
  </si>
  <si>
    <t>芝工大</t>
  </si>
  <si>
    <t>CoolThrust</t>
  </si>
  <si>
    <t>都立科技大</t>
  </si>
  <si>
    <t>愛媛大学</t>
  </si>
  <si>
    <t>東北大学</t>
  </si>
  <si>
    <t>都立科学技術大学</t>
  </si>
  <si>
    <t>金子　勇</t>
  </si>
  <si>
    <t>Ａ３６</t>
  </si>
  <si>
    <t>大原　満</t>
  </si>
  <si>
    <t>Ｈ９３</t>
  </si>
  <si>
    <t>Ｋ３０</t>
  </si>
  <si>
    <t>小壁　正義</t>
  </si>
  <si>
    <t>Ｅ３１</t>
  </si>
  <si>
    <t>芝浦工業大学</t>
  </si>
  <si>
    <t>及川・中西</t>
  </si>
  <si>
    <t>Ｈ９０</t>
  </si>
  <si>
    <t>二階堂　雅人</t>
  </si>
  <si>
    <t>Ｈ０５</t>
  </si>
  <si>
    <t>東海大学</t>
  </si>
  <si>
    <t>鈴木　大志</t>
  </si>
  <si>
    <t>Ｊ４７</t>
  </si>
  <si>
    <t>Ｈ３０</t>
  </si>
  <si>
    <t>大阪府立大学</t>
  </si>
  <si>
    <t>高橋　芳明</t>
  </si>
  <si>
    <t>Ｊ０６</t>
  </si>
  <si>
    <t>名古屋大学</t>
  </si>
  <si>
    <t>加納　豊広</t>
  </si>
  <si>
    <t>Ｋ２３</t>
  </si>
  <si>
    <t>有人飛翔体</t>
  </si>
  <si>
    <t>中山　純子</t>
  </si>
  <si>
    <t>Ｋ９２</t>
  </si>
  <si>
    <t>東京工業大学</t>
  </si>
  <si>
    <t>田中　宗介</t>
  </si>
  <si>
    <t>Ｈ２５</t>
  </si>
  <si>
    <t>横浜国立大</t>
  </si>
  <si>
    <t>久世　直樹</t>
  </si>
  <si>
    <t>横浜エアロスペース</t>
  </si>
  <si>
    <t>L1003</t>
  </si>
  <si>
    <t>DAE11、21</t>
  </si>
  <si>
    <t>前翼式、後退角、垂直尾翼なし</t>
  </si>
  <si>
    <t>自作カーボンパイプ</t>
  </si>
  <si>
    <t>目標記録　1680ｍ</t>
  </si>
  <si>
    <t>なし</t>
  </si>
  <si>
    <t>走行のみ</t>
  </si>
  <si>
    <t>ﾄﾞﾗｯｸﾞﾗﾀﾞｰ・ﾌﾗｯﾌﾟ           (FlyByWire)</t>
  </si>
  <si>
    <t>浮上なし</t>
  </si>
  <si>
    <t xml:space="preserve"> (定常飛行) 〔約 ＸＸＸ 〕ｍｘ〔 Ｘ  〕本 </t>
  </si>
  <si>
    <t>豊田人力飛行機研究会</t>
  </si>
  <si>
    <t xml:space="preserve"> (定常飛行) 〔約 400  〕ｍｘ〔 10 〕本 </t>
  </si>
  <si>
    <t xml:space="preserve"> (定常飛行) 〔約 100  〕ｍｘ〔 30 〕本 </t>
  </si>
  <si>
    <t>なし</t>
  </si>
  <si>
    <t>胴体剛性ＵＰ</t>
  </si>
  <si>
    <t xml:space="preserve"> (定常飛行) 〔約 70〕ｍｘ〔 30  〕本 </t>
  </si>
  <si>
    <t>ｴﾙﾛﾝはﾁﾙﾄ式</t>
  </si>
  <si>
    <t>走行のみ</t>
  </si>
  <si>
    <t>棄権</t>
  </si>
  <si>
    <t>Ｖ尾翼</t>
  </si>
  <si>
    <t xml:space="preserve"> (定常飛行) 〔約 100  〕ｍｘ〔 20 〕本 </t>
  </si>
  <si>
    <t>走行のみ</t>
  </si>
  <si>
    <t xml:space="preserve"> (定常飛行) 〔約 400  〕ｍｘ〔 ８  〕本 </t>
  </si>
  <si>
    <t>2003年5月初旬</t>
  </si>
  <si>
    <t xml:space="preserve"> (定常飛行) 〔約150 〕ｍｘ〔 3  〕本 </t>
  </si>
  <si>
    <t xml:space="preserve"> (定常飛行) 〔約50 〕ｍｘ〔 10 〕本 </t>
  </si>
  <si>
    <t xml:space="preserve"> (定常飛行) 〔約20  〕ｍｘ〔　2  〕本 </t>
  </si>
  <si>
    <t>３回　バンザイ→根性で修復</t>
  </si>
  <si>
    <t>飛行時間(h min’sec”)</t>
  </si>
  <si>
    <t xml:space="preserve"> (定常飛行) 〔約 800  〕ｍｘ〔 5  〕本 </t>
  </si>
  <si>
    <t xml:space="preserve"> (定常飛行) 〔約 100  〕ｍｘ〔 10 〕本 </t>
  </si>
  <si>
    <t xml:space="preserve"> (定常飛行) 〔約 50  〕ｍｘ〔 10 〕本 </t>
  </si>
  <si>
    <t xml:space="preserve"> (定常飛行) 〔約 400  〕ｍｘ〔 4 〕本 </t>
  </si>
  <si>
    <t>SD8020</t>
  </si>
  <si>
    <t>豊田愛好会</t>
  </si>
  <si>
    <t>５分割主翼、ｺﾝﾊﾟｸﾄなｺｯｸﾋﾟｯﾄ、発航時刻は東北大ﾁｰﾑの着水待ち</t>
  </si>
  <si>
    <t>発航時刻は日大ﾁｰﾑの着水待ち</t>
  </si>
  <si>
    <t>ﾌﾟﾛﾍﾟﾗ機部門では最高齢ﾊﾟｲﾛｯﾄ、胴体剛性ＵＰで操縦性改善</t>
  </si>
  <si>
    <t>機体製作間に合わず棄権</t>
  </si>
  <si>
    <t>ＧＰＳ</t>
  </si>
  <si>
    <t>ｴﾙﾛﾝ</t>
  </si>
  <si>
    <t>ﾌﾗｯﾌﾟ</t>
  </si>
  <si>
    <t>　</t>
  </si>
  <si>
    <t>　</t>
  </si>
  <si>
    <t xml:space="preserve">400ｍ程度 Ｘ 4回、 </t>
  </si>
  <si>
    <t>ﾄﾞﾗｯｸﾞﾗﾀﾞｰ              (FlyByWire)</t>
  </si>
  <si>
    <t>NACA4412</t>
  </si>
  <si>
    <t>NACA0308</t>
  </si>
  <si>
    <t>面積（投影)</t>
  </si>
  <si>
    <t>面積(投影)</t>
  </si>
  <si>
    <t>DAE11,21,31</t>
  </si>
  <si>
    <t>DAE21,31</t>
  </si>
  <si>
    <t xml:space="preserve"> (定常飛行) 〔約 400  〕ｍｘ〔 10＋α 〕本 </t>
  </si>
  <si>
    <t>DAE11</t>
  </si>
  <si>
    <t>駆動系にﾀｲﾐﾝｸﾞﾍﾞﾙﾄ使用</t>
  </si>
  <si>
    <t>東北大学の着水待ち</t>
  </si>
  <si>
    <t>日大の着水待ち</t>
  </si>
  <si>
    <t>機器補修待ち</t>
  </si>
  <si>
    <t>７分割主翼</t>
  </si>
  <si>
    <t>ﾎﾞｰﾄにＧＰＳ</t>
  </si>
  <si>
    <t>アルミＢＯＸ桁</t>
  </si>
  <si>
    <t>大阪府立大の着水待ち</t>
  </si>
  <si>
    <t>リヤスパー無し</t>
  </si>
  <si>
    <t>7分割主翼</t>
  </si>
  <si>
    <t>歴代Ｎｏ１のパイロットパワー</t>
  </si>
  <si>
    <t>ｱ</t>
  </si>
  <si>
    <t>ﾘ</t>
  </si>
  <si>
    <t>高度</t>
  </si>
  <si>
    <t xml:space="preserve">400ｍ程度 Ｘ 10回、 </t>
  </si>
  <si>
    <t xml:space="preserve">70ｍ程度 Ｘ 30回、 </t>
  </si>
  <si>
    <t xml:space="preserve">100ｍ程度 Ｘ 20回、 </t>
  </si>
  <si>
    <t xml:space="preserve">400ｍ程度 Ｘ 8回、 </t>
  </si>
  <si>
    <t xml:space="preserve">400ｍ程度 Ｘ 10＋α回、 </t>
  </si>
  <si>
    <t xml:space="preserve">150ｍ程度 Ｘ 3回、 </t>
  </si>
  <si>
    <t xml:space="preserve">20ｍ程度 Ｘ 2回、 </t>
  </si>
  <si>
    <t xml:space="preserve">800ｍ程度 Ｘ 5回、 </t>
  </si>
  <si>
    <t xml:space="preserve">100ｍ程度 Ｘ 10回、 </t>
  </si>
  <si>
    <t xml:space="preserve">50ｍ程度 Ｘ 10回、 </t>
  </si>
  <si>
    <t>5/初旬</t>
  </si>
  <si>
    <t>な　し</t>
  </si>
  <si>
    <t>先尾翼、自作ｶｰﾎﾞﾝﾊﾟｲﾌﾟ桁、ﾁﾙﾄﾗﾀﾞｰ式</t>
  </si>
  <si>
    <t>初出場、形は二ノ宮忠八のカラス型飛行機、Ｖ尾翼</t>
  </si>
  <si>
    <t>自作ＣＦＲＰ桁、６月試験飛行時にﾊﾞﾝｻﾞｲ／ｶｰﾎﾞﾝﾊﾟｲﾌﾟ折損、駆動系はﾀｲﾐﾝｸﾞﾍﾞﾙﾄ</t>
  </si>
  <si>
    <t>女性パイロット、アルミBOX桁</t>
  </si>
  <si>
    <t>自作ＣＦＲＰ桁、ﾘﾔｽﾊﾟｰなし、発航時刻は府立大ﾁｰﾑの着水待ち、歴代No.１のﾊﾟｲﾛｯﾄﾊﾟﾜｰ</t>
  </si>
  <si>
    <t xml:space="preserve"> (定常飛行) 〔約 600  〕ｍｘ〔 約70  〕本 </t>
  </si>
  <si>
    <t xml:space="preserve">600ｍ程度 Ｘ 約70回、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</si>
</sst>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_);[Red]\(0.00\)"/>
    <numFmt numFmtId="179" formatCode="0.0_);[Red]\(0.0\)"/>
    <numFmt numFmtId="180" formatCode="0.0_ "/>
    <numFmt numFmtId="181" formatCode="0.00_ "/>
    <numFmt numFmtId="182" formatCode="0_ "/>
    <numFmt numFmtId="183" formatCode="0.000_ "/>
    <numFmt numFmtId="184" formatCode="0.0000_ "/>
    <numFmt numFmtId="185" formatCode="m/d"/>
    <numFmt numFmtId="186" formatCode="0.00000_ "/>
    <numFmt numFmtId="187" formatCode="#,##0_ "/>
  </numFmts>
  <fonts count="42">
    <font>
      <sz val="11"/>
      <name val="明朝"/>
      <family val="1"/>
    </font>
    <font>
      <b/>
      <sz val="11"/>
      <name val="明朝"/>
      <family val="1"/>
    </font>
    <font>
      <i/>
      <sz val="11"/>
      <name val="明朝"/>
      <family val="1"/>
    </font>
    <font>
      <b/>
      <i/>
      <sz val="11"/>
      <name val="明朝"/>
      <family val="1"/>
    </font>
    <font>
      <b/>
      <sz val="14"/>
      <name val="明朝"/>
      <family val="1"/>
    </font>
    <font>
      <sz val="20"/>
      <name val="明朝"/>
      <family val="1"/>
    </font>
    <font>
      <sz val="6"/>
      <name val="ＭＳ Ｐ明朝"/>
      <family val="1"/>
    </font>
    <font>
      <sz val="10"/>
      <name val="ＭＳ ゴシック"/>
      <family val="3"/>
    </font>
    <font>
      <b/>
      <i/>
      <sz val="14"/>
      <name val="ＭＳ ゴシック"/>
      <family val="3"/>
    </font>
    <font>
      <i/>
      <sz val="18"/>
      <name val="ＭＳ ゴシック"/>
      <family val="3"/>
    </font>
    <font>
      <sz val="11"/>
      <name val="ＭＳ Ｐゴシック"/>
      <family val="3"/>
    </font>
    <font>
      <sz val="20"/>
      <name val="ＭＳ Ｐゴシック"/>
      <family val="3"/>
    </font>
    <font>
      <i/>
      <sz val="18"/>
      <name val="明朝"/>
      <family val="1"/>
    </font>
    <font>
      <sz val="11"/>
      <name val="ＭＳ ゴシック"/>
      <family val="3"/>
    </font>
    <font>
      <sz val="12"/>
      <name val="ＭＳ Ｐゴシック"/>
      <family val="3"/>
    </font>
    <font>
      <sz val="12"/>
      <name val="ＭＳ ゴシック"/>
      <family val="3"/>
    </font>
    <font>
      <sz val="14"/>
      <name val="ＭＳ ゴシック"/>
      <family val="3"/>
    </font>
    <font>
      <sz val="10"/>
      <name val="ＭＳ Ｐゴシック"/>
      <family val="3"/>
    </font>
    <font>
      <sz val="20"/>
      <name val="ＭＳ ゴシック"/>
      <family val="3"/>
    </font>
    <font>
      <u val="single"/>
      <sz val="8.25"/>
      <color indexed="12"/>
      <name val="明朝"/>
      <family val="1"/>
    </font>
    <font>
      <u val="single"/>
      <sz val="8.25"/>
      <color indexed="36"/>
      <name val="明朝"/>
      <family val="1"/>
    </font>
    <font>
      <sz val="9"/>
      <name val="ＭＳ Ｐゴシック"/>
      <family val="3"/>
    </font>
    <font>
      <sz val="10.5"/>
      <name val="ＭＳ Ｐゴシック"/>
      <family val="3"/>
    </font>
    <font>
      <sz val="8.75"/>
      <name val="ＭＳ Ｐゴシック"/>
      <family val="3"/>
    </font>
    <font>
      <sz val="8"/>
      <name val="ＭＳ Ｐゴシック"/>
      <family val="3"/>
    </font>
    <font>
      <sz val="16.75"/>
      <name val="ＭＳ Ｐゴシック"/>
      <family val="3"/>
    </font>
    <font>
      <sz val="14"/>
      <name val="明朝"/>
      <family val="1"/>
    </font>
    <font>
      <sz val="13"/>
      <name val="ＭＳ Ｐゴシック"/>
      <family val="3"/>
    </font>
    <font>
      <sz val="16"/>
      <name val="ＭＳ Ｐゴシック"/>
      <family val="3"/>
    </font>
    <font>
      <sz val="14"/>
      <name val="ＭＳ Ｐゴシック"/>
      <family val="3"/>
    </font>
    <font>
      <sz val="11.75"/>
      <name val="ＭＳ Ｐゴシック"/>
      <family val="3"/>
    </font>
    <font>
      <sz val="19.75"/>
      <name val="ＭＳ Ｐゴシック"/>
      <family val="3"/>
    </font>
    <font>
      <sz val="15.75"/>
      <name val="ＭＳ Ｐゴシック"/>
      <family val="3"/>
    </font>
    <font>
      <sz val="21.5"/>
      <name val="ＭＳ Ｐゴシック"/>
      <family val="3"/>
    </font>
    <font>
      <sz val="19.25"/>
      <name val="ＭＳ Ｐゴシック"/>
      <family val="3"/>
    </font>
    <font>
      <sz val="16.5"/>
      <name val="ＭＳ Ｐゴシック"/>
      <family val="3"/>
    </font>
    <font>
      <sz val="18.5"/>
      <name val="ＭＳ Ｐゴシック"/>
      <family val="3"/>
    </font>
    <font>
      <sz val="13.5"/>
      <name val="ＭＳ Ｐゴシック"/>
      <family val="3"/>
    </font>
    <font>
      <sz val="9.25"/>
      <name val="ＭＳ Ｐゴシック"/>
      <family val="3"/>
    </font>
    <font>
      <sz val="17.75"/>
      <name val="ＭＳ Ｐゴシック"/>
      <family val="3"/>
    </font>
    <font>
      <sz val="18"/>
      <name val="ＭＳ Ｐゴシック"/>
      <family val="3"/>
    </font>
    <font>
      <sz val="18.25"/>
      <name val="ＭＳ Ｐゴシック"/>
      <family val="3"/>
    </font>
  </fonts>
  <fills count="3">
    <fill>
      <patternFill/>
    </fill>
    <fill>
      <patternFill patternType="gray125"/>
    </fill>
    <fill>
      <patternFill patternType="solid">
        <fgColor indexed="43"/>
        <bgColor indexed="64"/>
      </patternFill>
    </fill>
  </fills>
  <borders count="79">
    <border>
      <left/>
      <right/>
      <top/>
      <bottom/>
      <diagonal/>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color indexed="63"/>
      </bottom>
    </border>
    <border>
      <left>
        <color indexed="63"/>
      </left>
      <right style="hair"/>
      <top style="medium"/>
      <bottom style="hair"/>
    </border>
    <border>
      <left>
        <color indexed="63"/>
      </left>
      <right style="medium"/>
      <top style="medium"/>
      <bottom style="hair"/>
    </border>
    <border>
      <left>
        <color indexed="63"/>
      </left>
      <right style="hair"/>
      <top style="medium"/>
      <bottom>
        <color indexed="63"/>
      </bottom>
    </border>
    <border>
      <left style="medium"/>
      <right style="hair"/>
      <top>
        <color indexed="63"/>
      </top>
      <bottom>
        <color indexed="63"/>
      </bottom>
    </border>
    <border>
      <left>
        <color indexed="63"/>
      </left>
      <right style="hair"/>
      <top>
        <color indexed="63"/>
      </top>
      <bottom style="hair"/>
    </border>
    <border>
      <left>
        <color indexed="63"/>
      </left>
      <right style="medium"/>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medium"/>
      <top>
        <color indexed="63"/>
      </top>
      <bottom style="thin"/>
    </border>
    <border>
      <left style="medium"/>
      <right style="hair"/>
      <top>
        <color indexed="63"/>
      </top>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thin"/>
    </border>
    <border>
      <left>
        <color indexed="63"/>
      </left>
      <right style="hair"/>
      <top style="hair"/>
      <bottom style="thin"/>
    </border>
    <border>
      <left>
        <color indexed="63"/>
      </left>
      <right style="medium"/>
      <top style="hair"/>
      <bottom style="thin"/>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right style="hair"/>
      <top>
        <color indexed="63"/>
      </top>
      <bottom style="hair"/>
    </border>
    <border>
      <left>
        <color indexed="63"/>
      </left>
      <right style="thin"/>
      <top>
        <color indexed="63"/>
      </top>
      <bottom style="hair"/>
    </border>
    <border>
      <left style="thin"/>
      <right style="hair"/>
      <top style="hair"/>
      <bottom style="hair"/>
    </border>
    <border>
      <left>
        <color indexed="63"/>
      </left>
      <right style="thin"/>
      <top style="hair"/>
      <bottom style="hair"/>
    </border>
    <border>
      <left style="thin"/>
      <right style="hair"/>
      <top style="hair"/>
      <bottom style="thin"/>
    </border>
    <border>
      <left>
        <color indexed="63"/>
      </left>
      <right style="thin"/>
      <top style="hair"/>
      <bottom style="thin"/>
    </border>
    <border>
      <left style="thin"/>
      <right style="hair"/>
      <top style="thin"/>
      <bottom style="hair"/>
    </border>
    <border>
      <left style="thin"/>
      <right>
        <color indexed="63"/>
      </right>
      <top style="hair"/>
      <bottom style="hair"/>
    </border>
    <border>
      <left style="hair"/>
      <right style="thin"/>
      <top style="hair"/>
      <bottom style="hair"/>
    </border>
    <border>
      <left>
        <color indexed="63"/>
      </left>
      <right style="hair"/>
      <top style="hair"/>
      <bottom style="hair"/>
    </border>
    <border>
      <left style="hair"/>
      <right style="thin"/>
      <top style="hair"/>
      <bottom style="thin"/>
    </border>
    <border>
      <left style="hair"/>
      <right style="thin"/>
      <top>
        <color indexed="63"/>
      </top>
      <bottom style="hair"/>
    </border>
    <border>
      <left>
        <color indexed="63"/>
      </left>
      <right>
        <color indexed="63"/>
      </right>
      <top style="hair"/>
      <bottom style="thin"/>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style="thin"/>
    </border>
    <border>
      <left style="hair"/>
      <right style="thin"/>
      <top style="thin"/>
      <bottom style="hair"/>
    </border>
    <border>
      <left style="hair"/>
      <right style="medium"/>
      <top style="thin"/>
      <bottom style="hair"/>
    </border>
    <border>
      <left style="thin"/>
      <right>
        <color indexed="63"/>
      </right>
      <top>
        <color indexed="63"/>
      </top>
      <bottom style="thin"/>
    </border>
    <border>
      <left style="hair"/>
      <right style="thin"/>
      <top>
        <color indexed="63"/>
      </top>
      <bottom>
        <color indexed="63"/>
      </bottom>
    </border>
    <border>
      <left style="thin"/>
      <right>
        <color indexed="63"/>
      </right>
      <top style="thin"/>
      <bottom style="hair"/>
    </border>
    <border>
      <left style="thin"/>
      <right>
        <color indexed="63"/>
      </right>
      <top>
        <color indexed="63"/>
      </top>
      <bottom>
        <color indexed="63"/>
      </bottom>
    </border>
    <border>
      <left>
        <color indexed="63"/>
      </left>
      <right style="medium"/>
      <top style="hair"/>
      <bottom style="hair"/>
    </border>
    <border>
      <left>
        <color indexed="63"/>
      </left>
      <right style="thin"/>
      <top style="thin"/>
      <bottom style="hair"/>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thin"/>
      <right style="thin"/>
      <top style="hair"/>
      <bottom>
        <color indexed="63"/>
      </bottom>
    </border>
    <border>
      <left style="hair"/>
      <right style="hair"/>
      <top>
        <color indexed="63"/>
      </top>
      <bottom>
        <color indexed="63"/>
      </bottom>
    </border>
    <border>
      <left style="hair"/>
      <right>
        <color indexed="63"/>
      </right>
      <top>
        <color indexed="63"/>
      </top>
      <bottom style="hair"/>
    </border>
    <border>
      <left style="hair"/>
      <right>
        <color indexed="63"/>
      </right>
      <top>
        <color indexed="63"/>
      </top>
      <bottom>
        <color indexed="63"/>
      </bottom>
    </border>
    <border>
      <left style="thin"/>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cellStyleXfs>
  <cellXfs count="268">
    <xf numFmtId="0" fontId="0" fillId="0" borderId="0" xfId="0" applyAlignment="1">
      <alignment/>
    </xf>
    <xf numFmtId="0" fontId="7" fillId="0" borderId="1" xfId="0" applyFont="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57" fontId="7" fillId="0" borderId="19" xfId="0" applyNumberFormat="1" applyFont="1" applyBorder="1" applyAlignment="1" quotePrefix="1">
      <alignment vertical="center"/>
    </xf>
    <xf numFmtId="0" fontId="7" fillId="0" borderId="20"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8" fillId="0" borderId="0" xfId="0" applyFont="1" applyAlignment="1">
      <alignment horizontal="right" vertical="top"/>
    </xf>
    <xf numFmtId="0" fontId="10" fillId="0" borderId="0" xfId="0" applyFont="1" applyAlignment="1">
      <alignment/>
    </xf>
    <xf numFmtId="22" fontId="10" fillId="0" borderId="0" xfId="0" applyNumberFormat="1" applyFont="1" applyAlignment="1">
      <alignment/>
    </xf>
    <xf numFmtId="0" fontId="10" fillId="0" borderId="29" xfId="0" applyFont="1" applyBorder="1" applyAlignment="1">
      <alignment/>
    </xf>
    <xf numFmtId="0" fontId="10" fillId="0" borderId="30" xfId="0" applyFont="1" applyBorder="1" applyAlignment="1">
      <alignment/>
    </xf>
    <xf numFmtId="0" fontId="10" fillId="0" borderId="31" xfId="0" applyFont="1" applyBorder="1" applyAlignment="1">
      <alignment horizontal="centerContinuous"/>
    </xf>
    <xf numFmtId="0" fontId="10" fillId="0" borderId="30" xfId="0" applyFont="1" applyBorder="1" applyAlignment="1">
      <alignment horizontal="centerContinuous"/>
    </xf>
    <xf numFmtId="0" fontId="10" fillId="0" borderId="31" xfId="0" applyFont="1" applyBorder="1" applyAlignment="1">
      <alignment/>
    </xf>
    <xf numFmtId="0" fontId="10" fillId="0" borderId="32" xfId="0" applyFont="1" applyBorder="1" applyAlignment="1">
      <alignment textRotation="90"/>
    </xf>
    <xf numFmtId="0" fontId="10" fillId="0" borderId="33" xfId="0" applyFont="1" applyBorder="1" applyAlignment="1">
      <alignment textRotation="90"/>
    </xf>
    <xf numFmtId="0" fontId="10" fillId="0" borderId="34" xfId="0" applyFont="1" applyBorder="1" applyAlignment="1">
      <alignment textRotation="90"/>
    </xf>
    <xf numFmtId="0" fontId="10" fillId="0" borderId="35" xfId="0" applyFont="1" applyBorder="1" applyAlignment="1">
      <alignment textRotation="90"/>
    </xf>
    <xf numFmtId="0" fontId="10" fillId="0" borderId="33" xfId="0" applyFont="1" applyBorder="1" applyAlignment="1">
      <alignment textRotation="90" wrapText="1"/>
    </xf>
    <xf numFmtId="0" fontId="10" fillId="0" borderId="30" xfId="0" applyFont="1" applyBorder="1" applyAlignment="1">
      <alignment textRotation="90"/>
    </xf>
    <xf numFmtId="0" fontId="10" fillId="0" borderId="33" xfId="0" applyFont="1" applyBorder="1" applyAlignment="1">
      <alignment horizontal="centerContinuous"/>
    </xf>
    <xf numFmtId="0" fontId="10" fillId="0" borderId="30" xfId="0" applyFont="1" applyBorder="1" applyAlignment="1">
      <alignment textRotation="90" wrapText="1"/>
    </xf>
    <xf numFmtId="0" fontId="10" fillId="0" borderId="32" xfId="0" applyFont="1" applyBorder="1" applyAlignment="1">
      <alignment textRotation="90" wrapText="1"/>
    </xf>
    <xf numFmtId="0" fontId="10" fillId="0" borderId="36" xfId="0" applyFont="1" applyBorder="1" applyAlignment="1">
      <alignment textRotation="90" wrapText="1"/>
    </xf>
    <xf numFmtId="0" fontId="10" fillId="0" borderId="31" xfId="0" applyFont="1" applyBorder="1" applyAlignment="1">
      <alignment textRotation="90" wrapText="1"/>
    </xf>
    <xf numFmtId="0" fontId="10" fillId="0" borderId="35" xfId="0" applyFont="1" applyBorder="1" applyAlignment="1">
      <alignment textRotation="90" wrapText="1"/>
    </xf>
    <xf numFmtId="0" fontId="10" fillId="0" borderId="37" xfId="0" applyFont="1" applyBorder="1" applyAlignment="1">
      <alignment horizontal="centerContinuous"/>
    </xf>
    <xf numFmtId="0" fontId="10" fillId="0" borderId="38" xfId="0" applyFont="1" applyBorder="1" applyAlignment="1">
      <alignment/>
    </xf>
    <xf numFmtId="0" fontId="10" fillId="0" borderId="39" xfId="0" applyFont="1" applyBorder="1" applyAlignment="1">
      <alignment horizontal="centerContinuous"/>
    </xf>
    <xf numFmtId="0" fontId="10" fillId="0" borderId="40" xfId="0" applyFont="1" applyBorder="1" applyAlignment="1">
      <alignment/>
    </xf>
    <xf numFmtId="0" fontId="10" fillId="0" borderId="41" xfId="0" applyFont="1" applyBorder="1" applyAlignment="1">
      <alignment horizontal="centerContinuous"/>
    </xf>
    <xf numFmtId="0" fontId="10" fillId="0" borderId="42" xfId="0" applyFont="1" applyBorder="1" applyAlignment="1">
      <alignment/>
    </xf>
    <xf numFmtId="33" fontId="10" fillId="0" borderId="0" xfId="0" applyNumberFormat="1" applyFont="1" applyAlignment="1">
      <alignment/>
    </xf>
    <xf numFmtId="0" fontId="10" fillId="0" borderId="32" xfId="0" applyFont="1" applyBorder="1" applyAlignment="1">
      <alignment/>
    </xf>
    <xf numFmtId="0" fontId="10" fillId="0" borderId="35" xfId="0" applyFont="1" applyBorder="1" applyAlignment="1">
      <alignment/>
    </xf>
    <xf numFmtId="0" fontId="10" fillId="0" borderId="43" xfId="0" applyFont="1" applyBorder="1" applyAlignment="1">
      <alignment horizontal="centerContinuous"/>
    </xf>
    <xf numFmtId="0" fontId="10" fillId="0" borderId="44" xfId="0" applyFont="1" applyBorder="1" applyAlignment="1">
      <alignment/>
    </xf>
    <xf numFmtId="0" fontId="10" fillId="0" borderId="0" xfId="0" applyFont="1" applyBorder="1" applyAlignment="1">
      <alignment/>
    </xf>
    <xf numFmtId="0" fontId="10" fillId="0" borderId="29" xfId="0" applyFont="1" applyBorder="1" applyAlignment="1">
      <alignment horizontal="centerContinuous"/>
    </xf>
    <xf numFmtId="21" fontId="14" fillId="0" borderId="17" xfId="0" applyNumberFormat="1" applyFont="1" applyBorder="1" applyAlignment="1" quotePrefix="1">
      <alignment horizontal="right"/>
    </xf>
    <xf numFmtId="176" fontId="14" fillId="0" borderId="17" xfId="0" applyNumberFormat="1" applyFont="1" applyBorder="1" applyAlignment="1">
      <alignment/>
    </xf>
    <xf numFmtId="9" fontId="14" fillId="0" borderId="45" xfId="0" applyNumberFormat="1" applyFont="1" applyBorder="1" applyAlignment="1">
      <alignment/>
    </xf>
    <xf numFmtId="0" fontId="14" fillId="0" borderId="10" xfId="0" applyFont="1" applyBorder="1" applyAlignment="1">
      <alignment/>
    </xf>
    <xf numFmtId="179" fontId="14" fillId="0" borderId="37" xfId="0" applyNumberFormat="1" applyFont="1" applyBorder="1" applyAlignment="1">
      <alignment/>
    </xf>
    <xf numFmtId="0" fontId="14" fillId="0" borderId="17" xfId="0" applyFont="1" applyBorder="1" applyAlignment="1">
      <alignment/>
    </xf>
    <xf numFmtId="0" fontId="14" fillId="0" borderId="46" xfId="0" applyFont="1" applyBorder="1" applyAlignment="1">
      <alignment/>
    </xf>
    <xf numFmtId="0" fontId="14" fillId="0" borderId="18" xfId="0" applyFont="1" applyBorder="1" applyAlignment="1">
      <alignment/>
    </xf>
    <xf numFmtId="21" fontId="14" fillId="0" borderId="18" xfId="0" applyNumberFormat="1" applyFont="1" applyBorder="1" applyAlignment="1" quotePrefix="1">
      <alignment horizontal="right"/>
    </xf>
    <xf numFmtId="176" fontId="14" fillId="0" borderId="18" xfId="0" applyNumberFormat="1" applyFont="1" applyBorder="1" applyAlignment="1">
      <alignment/>
    </xf>
    <xf numFmtId="9" fontId="14" fillId="0" borderId="47" xfId="0" applyNumberFormat="1" applyFont="1" applyBorder="1" applyAlignment="1">
      <alignment/>
    </xf>
    <xf numFmtId="2" fontId="14" fillId="0" borderId="18" xfId="0" applyNumberFormat="1" applyFont="1" applyBorder="1" applyAlignment="1">
      <alignment/>
    </xf>
    <xf numFmtId="0" fontId="14" fillId="0" borderId="48" xfId="0" applyFont="1" applyBorder="1" applyAlignment="1">
      <alignment horizontal="center" wrapText="1"/>
    </xf>
    <xf numFmtId="0" fontId="14" fillId="0" borderId="48" xfId="0" applyFont="1" applyBorder="1" applyAlignment="1">
      <alignment/>
    </xf>
    <xf numFmtId="0" fontId="14" fillId="0" borderId="10" xfId="0" applyFont="1" applyBorder="1" applyAlignment="1">
      <alignment horizontal="centerContinuous"/>
    </xf>
    <xf numFmtId="0" fontId="14" fillId="0" borderId="48" xfId="0" applyFont="1" applyBorder="1" applyAlignment="1">
      <alignment horizontal="centerContinuous"/>
    </xf>
    <xf numFmtId="0" fontId="14" fillId="0" borderId="38" xfId="0" applyFont="1" applyBorder="1" applyAlignment="1">
      <alignment horizontal="centerContinuous"/>
    </xf>
    <xf numFmtId="0" fontId="14" fillId="0" borderId="17" xfId="0" applyFont="1" applyBorder="1" applyAlignment="1">
      <alignment horizontal="centerContinuous"/>
    </xf>
    <xf numFmtId="0" fontId="14" fillId="0" borderId="45" xfId="0" applyFont="1" applyBorder="1" applyAlignment="1">
      <alignment horizontal="centerContinuous"/>
    </xf>
    <xf numFmtId="0" fontId="14" fillId="0" borderId="49" xfId="0" applyFont="1" applyBorder="1" applyAlignment="1">
      <alignment wrapText="1"/>
    </xf>
    <xf numFmtId="0" fontId="14" fillId="0" borderId="47" xfId="0" applyFont="1" applyBorder="1" applyAlignment="1">
      <alignment horizontal="center" wrapText="1"/>
    </xf>
    <xf numFmtId="0" fontId="15" fillId="0" borderId="0" xfId="0" applyFont="1" applyBorder="1" applyAlignment="1">
      <alignment/>
    </xf>
    <xf numFmtId="0" fontId="14" fillId="0" borderId="43" xfId="0" applyFont="1" applyBorder="1" applyAlignment="1">
      <alignment/>
    </xf>
    <xf numFmtId="0" fontId="14" fillId="0" borderId="50" xfId="0" applyFont="1" applyBorder="1" applyAlignment="1">
      <alignment/>
    </xf>
    <xf numFmtId="0" fontId="14" fillId="0" borderId="51" xfId="0" applyFont="1" applyBorder="1" applyAlignment="1">
      <alignment/>
    </xf>
    <xf numFmtId="0" fontId="14" fillId="0" borderId="52" xfId="0" applyFont="1" applyBorder="1" applyAlignment="1">
      <alignment/>
    </xf>
    <xf numFmtId="0" fontId="14" fillId="0" borderId="53" xfId="0" applyFont="1" applyBorder="1" applyAlignment="1">
      <alignment/>
    </xf>
    <xf numFmtId="0" fontId="14" fillId="0" borderId="39" xfId="0" applyFont="1" applyBorder="1" applyAlignment="1">
      <alignment/>
    </xf>
    <xf numFmtId="0" fontId="14" fillId="0" borderId="54" xfId="0" applyFont="1" applyBorder="1" applyAlignment="1">
      <alignment/>
    </xf>
    <xf numFmtId="0" fontId="14" fillId="0" borderId="55" xfId="0" applyFont="1" applyBorder="1" applyAlignment="1">
      <alignment/>
    </xf>
    <xf numFmtId="0" fontId="14" fillId="0" borderId="56" xfId="0" applyFont="1" applyBorder="1" applyAlignment="1">
      <alignment/>
    </xf>
    <xf numFmtId="0" fontId="14" fillId="0" borderId="41" xfId="0" applyFont="1" applyBorder="1" applyAlignment="1">
      <alignment/>
    </xf>
    <xf numFmtId="0" fontId="14" fillId="0" borderId="57" xfId="0" applyFont="1" applyBorder="1" applyAlignment="1">
      <alignment/>
    </xf>
    <xf numFmtId="0" fontId="14" fillId="0" borderId="19" xfId="0" applyFont="1" applyBorder="1" applyAlignment="1">
      <alignment/>
    </xf>
    <xf numFmtId="0" fontId="14" fillId="0" borderId="49" xfId="0" applyFont="1" applyBorder="1" applyAlignment="1">
      <alignment/>
    </xf>
    <xf numFmtId="0" fontId="14" fillId="0" borderId="58" xfId="0" applyFont="1" applyBorder="1" applyAlignment="1">
      <alignment horizontal="right"/>
    </xf>
    <xf numFmtId="0" fontId="14" fillId="0" borderId="59" xfId="0" applyFont="1" applyBorder="1" applyAlignment="1">
      <alignment/>
    </xf>
    <xf numFmtId="0" fontId="14" fillId="0" borderId="60" xfId="0" applyFont="1" applyBorder="1" applyAlignment="1">
      <alignment/>
    </xf>
    <xf numFmtId="0" fontId="14" fillId="0" borderId="61" xfId="0" applyFont="1" applyBorder="1" applyAlignment="1">
      <alignment/>
    </xf>
    <xf numFmtId="0" fontId="14" fillId="0" borderId="29" xfId="0" applyFont="1" applyBorder="1" applyAlignment="1">
      <alignment/>
    </xf>
    <xf numFmtId="0" fontId="14" fillId="0" borderId="31" xfId="0" applyFont="1" applyBorder="1" applyAlignment="1">
      <alignment/>
    </xf>
    <xf numFmtId="0" fontId="14" fillId="0" borderId="44" xfId="0" applyFont="1" applyBorder="1" applyAlignment="1">
      <alignment/>
    </xf>
    <xf numFmtId="0" fontId="14" fillId="0" borderId="62" xfId="0" applyFont="1" applyBorder="1" applyAlignment="1">
      <alignment/>
    </xf>
    <xf numFmtId="0" fontId="7" fillId="0" borderId="2" xfId="0" applyFont="1" applyBorder="1" applyAlignment="1">
      <alignment vertical="center"/>
    </xf>
    <xf numFmtId="20" fontId="7" fillId="0" borderId="4" xfId="0" applyNumberFormat="1"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9" fontId="14" fillId="0" borderId="48" xfId="0" applyNumberFormat="1" applyFont="1" applyBorder="1" applyAlignment="1">
      <alignment/>
    </xf>
    <xf numFmtId="0" fontId="14" fillId="0" borderId="45" xfId="0" applyFont="1" applyBorder="1" applyAlignment="1">
      <alignment/>
    </xf>
    <xf numFmtId="0" fontId="14" fillId="0" borderId="56" xfId="0" applyFont="1" applyBorder="1" applyAlignment="1">
      <alignment wrapText="1"/>
    </xf>
    <xf numFmtId="0" fontId="14" fillId="0" borderId="53" xfId="0" applyFont="1" applyBorder="1" applyAlignment="1">
      <alignment wrapText="1"/>
    </xf>
    <xf numFmtId="0" fontId="14" fillId="0" borderId="63" xfId="0" applyFont="1" applyBorder="1" applyAlignment="1">
      <alignment/>
    </xf>
    <xf numFmtId="0" fontId="14" fillId="0" borderId="47" xfId="0" applyFont="1" applyBorder="1" applyAlignment="1">
      <alignment/>
    </xf>
    <xf numFmtId="2" fontId="14" fillId="0" borderId="17" xfId="0" applyNumberFormat="1" applyFont="1" applyBorder="1" applyAlignment="1">
      <alignment/>
    </xf>
    <xf numFmtId="179" fontId="14" fillId="0" borderId="41" xfId="0" applyNumberFormat="1" applyFont="1" applyBorder="1" applyAlignment="1">
      <alignment/>
    </xf>
    <xf numFmtId="0" fontId="7" fillId="0" borderId="2" xfId="0" applyFont="1" applyBorder="1" applyAlignment="1">
      <alignment horizontal="center" vertical="center"/>
    </xf>
    <xf numFmtId="0" fontId="14" fillId="0" borderId="18" xfId="0" applyFont="1" applyBorder="1" applyAlignment="1">
      <alignment horizontal="right"/>
    </xf>
    <xf numFmtId="0" fontId="14" fillId="0" borderId="50" xfId="0" applyFont="1" applyBorder="1" applyAlignment="1">
      <alignment horizontal="right"/>
    </xf>
    <xf numFmtId="0" fontId="14" fillId="0" borderId="54" xfId="0" applyFont="1" applyBorder="1" applyAlignment="1">
      <alignment horizontal="right"/>
    </xf>
    <xf numFmtId="21" fontId="14" fillId="0" borderId="50" xfId="0" applyNumberFormat="1" applyFont="1" applyFill="1" applyBorder="1" applyAlignment="1" quotePrefix="1">
      <alignment horizontal="right"/>
    </xf>
    <xf numFmtId="20" fontId="14" fillId="0" borderId="50" xfId="0" applyNumberFormat="1" applyFont="1" applyFill="1" applyBorder="1" applyAlignment="1">
      <alignment/>
    </xf>
    <xf numFmtId="176" fontId="14" fillId="0" borderId="50" xfId="0" applyNumberFormat="1" applyFont="1" applyFill="1" applyBorder="1" applyAlignment="1">
      <alignment/>
    </xf>
    <xf numFmtId="9" fontId="14" fillId="0" borderId="63" xfId="0" applyNumberFormat="1" applyFont="1" applyFill="1" applyBorder="1" applyAlignment="1">
      <alignment/>
    </xf>
    <xf numFmtId="0" fontId="14" fillId="0" borderId="50" xfId="0" applyFont="1" applyFill="1" applyBorder="1" applyAlignment="1">
      <alignment/>
    </xf>
    <xf numFmtId="0" fontId="14" fillId="0" borderId="63" xfId="0" applyFont="1" applyFill="1" applyBorder="1" applyAlignment="1">
      <alignment/>
    </xf>
    <xf numFmtId="179" fontId="14" fillId="0" borderId="43" xfId="0" applyNumberFormat="1" applyFont="1" applyFill="1" applyBorder="1" applyAlignment="1">
      <alignment/>
    </xf>
    <xf numFmtId="2" fontId="14" fillId="0" borderId="50" xfId="0" applyNumberFormat="1" applyFont="1" applyFill="1" applyBorder="1" applyAlignment="1">
      <alignment/>
    </xf>
    <xf numFmtId="21" fontId="14" fillId="0" borderId="54" xfId="0" applyNumberFormat="1" applyFont="1" applyFill="1" applyBorder="1" applyAlignment="1" quotePrefix="1">
      <alignment horizontal="right"/>
    </xf>
    <xf numFmtId="20" fontId="14" fillId="0" borderId="54" xfId="0" applyNumberFormat="1" applyFont="1" applyFill="1" applyBorder="1" applyAlignment="1">
      <alignment/>
    </xf>
    <xf numFmtId="176" fontId="14" fillId="0" borderId="54" xfId="0" applyNumberFormat="1" applyFont="1" applyFill="1" applyBorder="1" applyAlignment="1">
      <alignment/>
    </xf>
    <xf numFmtId="9" fontId="14" fillId="0" borderId="45" xfId="0" applyNumberFormat="1" applyFont="1" applyFill="1" applyBorder="1" applyAlignment="1">
      <alignment/>
    </xf>
    <xf numFmtId="0" fontId="14" fillId="0" borderId="54" xfId="0" applyFont="1" applyFill="1" applyBorder="1" applyAlignment="1">
      <alignment/>
    </xf>
    <xf numFmtId="0" fontId="14" fillId="0" borderId="45" xfId="0" applyFont="1" applyFill="1" applyBorder="1" applyAlignment="1">
      <alignment/>
    </xf>
    <xf numFmtId="179" fontId="14" fillId="0" borderId="39" xfId="0" applyNumberFormat="1" applyFont="1" applyFill="1" applyBorder="1" applyAlignment="1">
      <alignment/>
    </xf>
    <xf numFmtId="176" fontId="14" fillId="0" borderId="17" xfId="0" applyNumberFormat="1" applyFont="1" applyFill="1" applyBorder="1" applyAlignment="1">
      <alignment/>
    </xf>
    <xf numFmtId="2" fontId="14" fillId="0" borderId="17" xfId="0" applyNumberFormat="1" applyFont="1" applyFill="1" applyBorder="1" applyAlignment="1">
      <alignment/>
    </xf>
    <xf numFmtId="2" fontId="14" fillId="0" borderId="54" xfId="0" applyNumberFormat="1" applyFont="1" applyFill="1" applyBorder="1" applyAlignment="1">
      <alignment/>
    </xf>
    <xf numFmtId="0" fontId="16" fillId="0" borderId="3" xfId="0" applyFont="1" applyBorder="1" applyAlignment="1">
      <alignment vertical="center"/>
    </xf>
    <xf numFmtId="0" fontId="14" fillId="0" borderId="43" xfId="0" applyFont="1" applyBorder="1" applyAlignment="1">
      <alignment horizontal="centerContinuous"/>
    </xf>
    <xf numFmtId="0" fontId="14" fillId="0" borderId="50" xfId="0" applyFont="1" applyBorder="1" applyAlignment="1">
      <alignment horizontal="centerContinuous"/>
    </xf>
    <xf numFmtId="0" fontId="14" fillId="0" borderId="50" xfId="0" applyFont="1" applyBorder="1" applyAlignment="1">
      <alignment/>
    </xf>
    <xf numFmtId="0" fontId="14" fillId="0" borderId="63" xfId="0" applyFont="1" applyBorder="1" applyAlignment="1">
      <alignment/>
    </xf>
    <xf numFmtId="0" fontId="14" fillId="0" borderId="39" xfId="0" applyFont="1" applyBorder="1" applyAlignment="1">
      <alignment horizontal="centerContinuous"/>
    </xf>
    <xf numFmtId="0" fontId="14" fillId="0" borderId="54" xfId="0" applyFont="1" applyBorder="1" applyAlignment="1">
      <alignment horizontal="centerContinuous"/>
    </xf>
    <xf numFmtId="0" fontId="14" fillId="0" borderId="54" xfId="0" applyFont="1" applyBorder="1" applyAlignment="1">
      <alignment/>
    </xf>
    <xf numFmtId="0" fontId="14" fillId="0" borderId="45" xfId="0" applyFont="1" applyBorder="1" applyAlignment="1">
      <alignment/>
    </xf>
    <xf numFmtId="0" fontId="7" fillId="0" borderId="54" xfId="0" applyFont="1" applyBorder="1" applyAlignment="1">
      <alignment vertical="center"/>
    </xf>
    <xf numFmtId="0" fontId="14" fillId="0" borderId="45" xfId="0" applyFont="1" applyBorder="1" applyAlignment="1">
      <alignment horizontal="center" wrapText="1"/>
    </xf>
    <xf numFmtId="0" fontId="14" fillId="0" borderId="19" xfId="0" applyFont="1" applyBorder="1" applyAlignment="1">
      <alignment horizontal="center"/>
    </xf>
    <xf numFmtId="56" fontId="7" fillId="0" borderId="0" xfId="0" applyNumberFormat="1" applyFont="1" applyBorder="1" applyAlignment="1">
      <alignment vertical="center"/>
    </xf>
    <xf numFmtId="0" fontId="14" fillId="0" borderId="0" xfId="0" applyFont="1" applyBorder="1" applyAlignment="1">
      <alignment/>
    </xf>
    <xf numFmtId="0" fontId="13" fillId="0" borderId="0" xfId="0" applyFont="1" applyBorder="1" applyAlignment="1">
      <alignment/>
    </xf>
    <xf numFmtId="0" fontId="13" fillId="0" borderId="0" xfId="0" applyFont="1" applyAlignment="1">
      <alignment/>
    </xf>
    <xf numFmtId="2" fontId="13" fillId="0" borderId="0" xfId="0" applyNumberFormat="1" applyFont="1" applyBorder="1" applyAlignment="1">
      <alignment/>
    </xf>
    <xf numFmtId="0" fontId="13" fillId="0" borderId="0" xfId="0" applyFont="1" applyBorder="1" applyAlignment="1">
      <alignment horizontal="right"/>
    </xf>
    <xf numFmtId="0" fontId="14" fillId="0" borderId="0" xfId="0" applyFont="1" applyFill="1" applyBorder="1" applyAlignment="1">
      <alignment/>
    </xf>
    <xf numFmtId="181" fontId="7" fillId="0" borderId="0" xfId="0" applyNumberFormat="1" applyFont="1" applyAlignment="1">
      <alignment vertical="center"/>
    </xf>
    <xf numFmtId="0" fontId="7" fillId="0" borderId="64" xfId="0" applyFont="1" applyBorder="1" applyAlignment="1">
      <alignment vertical="center"/>
    </xf>
    <xf numFmtId="180" fontId="14" fillId="0" borderId="50" xfId="0" applyNumberFormat="1" applyFont="1" applyFill="1" applyBorder="1" applyAlignment="1">
      <alignment/>
    </xf>
    <xf numFmtId="180" fontId="14" fillId="0" borderId="54" xfId="0" applyNumberFormat="1" applyFont="1" applyFill="1" applyBorder="1" applyAlignment="1">
      <alignment/>
    </xf>
    <xf numFmtId="180" fontId="14" fillId="0" borderId="54" xfId="0" applyNumberFormat="1" applyFont="1" applyBorder="1" applyAlignment="1">
      <alignment/>
    </xf>
    <xf numFmtId="180" fontId="14" fillId="0" borderId="18" xfId="0" applyNumberFormat="1" applyFont="1" applyBorder="1" applyAlignment="1">
      <alignment/>
    </xf>
    <xf numFmtId="180" fontId="14" fillId="0" borderId="43" xfId="0" applyNumberFormat="1" applyFont="1" applyFill="1" applyBorder="1" applyAlignment="1">
      <alignment/>
    </xf>
    <xf numFmtId="180" fontId="14" fillId="0" borderId="39" xfId="0" applyNumberFormat="1" applyFont="1" applyFill="1" applyBorder="1" applyAlignment="1">
      <alignment/>
    </xf>
    <xf numFmtId="180" fontId="14" fillId="0" borderId="39" xfId="0" applyNumberFormat="1" applyFont="1" applyBorder="1" applyAlignment="1">
      <alignment/>
    </xf>
    <xf numFmtId="180" fontId="14" fillId="0" borderId="41" xfId="0" applyNumberFormat="1" applyFont="1" applyBorder="1" applyAlignment="1">
      <alignment/>
    </xf>
    <xf numFmtId="2" fontId="10" fillId="0" borderId="0" xfId="0" applyNumberFormat="1" applyFont="1" applyAlignment="1">
      <alignment/>
    </xf>
    <xf numFmtId="0" fontId="10" fillId="0" borderId="65" xfId="0" applyFont="1" applyBorder="1" applyAlignment="1">
      <alignment/>
    </xf>
    <xf numFmtId="180" fontId="17" fillId="0" borderId="0" xfId="0" applyNumberFormat="1" applyFont="1" applyBorder="1" applyAlignment="1">
      <alignment/>
    </xf>
    <xf numFmtId="180" fontId="17" fillId="0" borderId="0" xfId="0" applyNumberFormat="1" applyFont="1" applyAlignment="1">
      <alignment/>
    </xf>
    <xf numFmtId="180" fontId="14" fillId="0" borderId="43" xfId="0" applyNumberFormat="1" applyFont="1" applyBorder="1" applyAlignment="1">
      <alignment/>
    </xf>
    <xf numFmtId="182" fontId="14" fillId="0" borderId="50" xfId="0" applyNumberFormat="1" applyFont="1" applyBorder="1" applyAlignment="1">
      <alignment/>
    </xf>
    <xf numFmtId="182" fontId="14" fillId="0" borderId="54" xfId="0" applyNumberFormat="1" applyFont="1" applyBorder="1" applyAlignment="1">
      <alignment/>
    </xf>
    <xf numFmtId="182" fontId="14" fillId="0" borderId="18" xfId="0" applyNumberFormat="1" applyFont="1" applyBorder="1" applyAlignment="1">
      <alignment/>
    </xf>
    <xf numFmtId="20" fontId="14" fillId="0" borderId="18" xfId="0" applyNumberFormat="1" applyFont="1" applyFill="1" applyBorder="1" applyAlignment="1">
      <alignment/>
    </xf>
    <xf numFmtId="181" fontId="14" fillId="0" borderId="43" xfId="0" applyNumberFormat="1" applyFont="1" applyBorder="1" applyAlignment="1">
      <alignment/>
    </xf>
    <xf numFmtId="181" fontId="14" fillId="0" borderId="39" xfId="0" applyNumberFormat="1" applyFont="1" applyBorder="1" applyAlignment="1">
      <alignment/>
    </xf>
    <xf numFmtId="181" fontId="14" fillId="0" borderId="41" xfId="0" applyNumberFormat="1" applyFont="1" applyBorder="1" applyAlignment="1">
      <alignment/>
    </xf>
    <xf numFmtId="183" fontId="14" fillId="0" borderId="63" xfId="0" applyNumberFormat="1" applyFont="1" applyBorder="1" applyAlignment="1">
      <alignment/>
    </xf>
    <xf numFmtId="183" fontId="14" fillId="0" borderId="45" xfId="0" applyNumberFormat="1" applyFont="1" applyBorder="1" applyAlignment="1">
      <alignment/>
    </xf>
    <xf numFmtId="183" fontId="14" fillId="0" borderId="47" xfId="0" applyNumberFormat="1" applyFont="1" applyBorder="1" applyAlignment="1">
      <alignment/>
    </xf>
    <xf numFmtId="0" fontId="14" fillId="0" borderId="47" xfId="0" applyFont="1" applyBorder="1" applyAlignment="1">
      <alignment horizontal="centerContinuous"/>
    </xf>
    <xf numFmtId="0" fontId="14" fillId="0" borderId="12" xfId="0" applyFont="1" applyBorder="1" applyAlignment="1">
      <alignment/>
    </xf>
    <xf numFmtId="0" fontId="14" fillId="0" borderId="66" xfId="0" applyFont="1" applyBorder="1" applyAlignment="1">
      <alignment/>
    </xf>
    <xf numFmtId="0" fontId="14" fillId="0" borderId="41" xfId="0" applyFont="1" applyBorder="1" applyAlignment="1">
      <alignment horizontal="centerContinuous"/>
    </xf>
    <xf numFmtId="0" fontId="14" fillId="0" borderId="18" xfId="0" applyFont="1" applyBorder="1" applyAlignment="1">
      <alignment horizontal="centerContinuous"/>
    </xf>
    <xf numFmtId="0" fontId="10" fillId="0" borderId="67" xfId="0" applyFont="1" applyBorder="1" applyAlignment="1">
      <alignment/>
    </xf>
    <xf numFmtId="0" fontId="10" fillId="0" borderId="68" xfId="0" applyFont="1" applyBorder="1" applyAlignment="1">
      <alignment/>
    </xf>
    <xf numFmtId="0" fontId="7" fillId="0" borderId="46" xfId="0" applyFont="1" applyBorder="1" applyAlignment="1">
      <alignment vertical="center"/>
    </xf>
    <xf numFmtId="0" fontId="7" fillId="0" borderId="69" xfId="0" applyFont="1" applyBorder="1" applyAlignment="1">
      <alignment vertical="center"/>
    </xf>
    <xf numFmtId="0" fontId="10" fillId="0" borderId="31" xfId="0" applyFont="1" applyBorder="1" applyAlignment="1">
      <alignment textRotation="90"/>
    </xf>
    <xf numFmtId="183" fontId="14" fillId="0" borderId="51" xfId="0" applyNumberFormat="1" applyFont="1" applyBorder="1" applyAlignment="1">
      <alignment/>
    </xf>
    <xf numFmtId="183" fontId="14" fillId="0" borderId="55" xfId="0" applyNumberFormat="1" applyFont="1" applyBorder="1" applyAlignment="1">
      <alignment/>
    </xf>
    <xf numFmtId="183" fontId="14" fillId="0" borderId="57" xfId="0" applyNumberFormat="1" applyFont="1" applyBorder="1" applyAlignment="1">
      <alignment/>
    </xf>
    <xf numFmtId="0" fontId="10" fillId="0" borderId="35" xfId="0" applyFont="1" applyBorder="1" applyAlignment="1">
      <alignment horizontal="centerContinuous"/>
    </xf>
    <xf numFmtId="184" fontId="14" fillId="0" borderId="51" xfId="0" applyNumberFormat="1" applyFont="1" applyBorder="1" applyAlignment="1">
      <alignment/>
    </xf>
    <xf numFmtId="184" fontId="14" fillId="0" borderId="55" xfId="0" applyNumberFormat="1" applyFont="1" applyBorder="1" applyAlignment="1">
      <alignment/>
    </xf>
    <xf numFmtId="184" fontId="14" fillId="0" borderId="57" xfId="0" applyNumberFormat="1" applyFont="1" applyBorder="1" applyAlignment="1">
      <alignment/>
    </xf>
    <xf numFmtId="180" fontId="7" fillId="0" borderId="6" xfId="0" applyNumberFormat="1" applyFont="1" applyBorder="1" applyAlignment="1">
      <alignment vertical="center"/>
    </xf>
    <xf numFmtId="0" fontId="7" fillId="0" borderId="6" xfId="0" applyFont="1" applyBorder="1" applyAlignment="1">
      <alignment horizontal="right" vertical="center"/>
    </xf>
    <xf numFmtId="180" fontId="7" fillId="0" borderId="10" xfId="0" applyNumberFormat="1" applyFont="1" applyBorder="1" applyAlignment="1">
      <alignment vertical="center"/>
    </xf>
    <xf numFmtId="0" fontId="7" fillId="0" borderId="10" xfId="0" applyFont="1" applyBorder="1" applyAlignment="1">
      <alignment horizontal="right" vertical="center"/>
    </xf>
    <xf numFmtId="180" fontId="7" fillId="0" borderId="13" xfId="0" applyNumberFormat="1" applyFont="1" applyBorder="1" applyAlignment="1">
      <alignment vertical="center"/>
    </xf>
    <xf numFmtId="180" fontId="7" fillId="0" borderId="10" xfId="0" applyNumberFormat="1" applyFont="1" applyBorder="1" applyAlignment="1">
      <alignment horizontal="right" vertical="center"/>
    </xf>
    <xf numFmtId="57" fontId="7" fillId="0" borderId="19" xfId="0" applyNumberFormat="1" applyFont="1" applyBorder="1" applyAlignment="1">
      <alignment horizontal="right" vertical="center"/>
    </xf>
    <xf numFmtId="0" fontId="14" fillId="0" borderId="30" xfId="0" applyFont="1" applyBorder="1" applyAlignment="1">
      <alignment horizontal="right"/>
    </xf>
    <xf numFmtId="0" fontId="14" fillId="0" borderId="70" xfId="0" applyFont="1" applyBorder="1" applyAlignment="1">
      <alignment/>
    </xf>
    <xf numFmtId="0" fontId="14" fillId="0" borderId="40" xfId="0" applyFont="1" applyBorder="1" applyAlignment="1">
      <alignment/>
    </xf>
    <xf numFmtId="0" fontId="14" fillId="0" borderId="42" xfId="0" applyFont="1" applyBorder="1" applyAlignment="1">
      <alignment/>
    </xf>
    <xf numFmtId="0" fontId="14" fillId="0" borderId="31" xfId="0" applyFont="1" applyBorder="1" applyAlignment="1">
      <alignment horizontal="right"/>
    </xf>
    <xf numFmtId="56" fontId="7" fillId="0" borderId="0" xfId="0" applyNumberFormat="1" applyFont="1" applyAlignment="1">
      <alignment vertical="center"/>
    </xf>
    <xf numFmtId="0" fontId="7" fillId="0" borderId="0" xfId="0" applyFont="1" applyAlignment="1">
      <alignment horizontal="right" vertical="center"/>
    </xf>
    <xf numFmtId="180" fontId="7" fillId="0" borderId="0" xfId="0" applyNumberFormat="1" applyFont="1" applyAlignment="1">
      <alignment vertical="center"/>
    </xf>
    <xf numFmtId="0" fontId="14" fillId="0" borderId="68" xfId="0" applyFont="1" applyBorder="1" applyAlignment="1">
      <alignment/>
    </xf>
    <xf numFmtId="0" fontId="14" fillId="0" borderId="38" xfId="0" applyFont="1" applyBorder="1" applyAlignment="1">
      <alignment/>
    </xf>
    <xf numFmtId="0" fontId="14" fillId="0" borderId="71" xfId="0" applyFont="1" applyBorder="1" applyAlignment="1">
      <alignment/>
    </xf>
    <xf numFmtId="0" fontId="14" fillId="0" borderId="72" xfId="0" applyFont="1" applyBorder="1" applyAlignment="1">
      <alignment/>
    </xf>
    <xf numFmtId="185" fontId="0" fillId="0" borderId="53" xfId="0" applyNumberFormat="1" applyBorder="1" applyAlignment="1">
      <alignment/>
    </xf>
    <xf numFmtId="0" fontId="7" fillId="0" borderId="13" xfId="0" applyFont="1" applyBorder="1" applyAlignment="1">
      <alignment horizontal="right" vertical="center"/>
    </xf>
    <xf numFmtId="0" fontId="13" fillId="0" borderId="58" xfId="0" applyFont="1" applyBorder="1" applyAlignment="1">
      <alignment/>
    </xf>
    <xf numFmtId="185" fontId="13" fillId="0" borderId="58" xfId="0" applyNumberFormat="1" applyFont="1" applyBorder="1" applyAlignment="1">
      <alignment/>
    </xf>
    <xf numFmtId="0" fontId="13" fillId="2" borderId="58" xfId="0" applyFont="1" applyFill="1" applyBorder="1" applyAlignment="1">
      <alignment/>
    </xf>
    <xf numFmtId="0" fontId="13" fillId="0" borderId="58" xfId="0" applyFont="1" applyFill="1" applyBorder="1" applyAlignment="1">
      <alignment/>
    </xf>
    <xf numFmtId="0" fontId="14" fillId="0" borderId="73" xfId="0" applyFont="1" applyBorder="1" applyAlignment="1">
      <alignment/>
    </xf>
    <xf numFmtId="0" fontId="14" fillId="0" borderId="74" xfId="0" applyFont="1" applyBorder="1" applyAlignment="1">
      <alignment/>
    </xf>
    <xf numFmtId="185" fontId="0" fillId="0" borderId="56" xfId="0" applyNumberFormat="1" applyBorder="1" applyAlignment="1">
      <alignment/>
    </xf>
    <xf numFmtId="0" fontId="14" fillId="0" borderId="39" xfId="0" applyFont="1" applyBorder="1" applyAlignment="1">
      <alignment/>
    </xf>
    <xf numFmtId="0" fontId="14" fillId="0" borderId="46" xfId="0" applyFont="1" applyBorder="1" applyAlignment="1">
      <alignment/>
    </xf>
    <xf numFmtId="0" fontId="14" fillId="0" borderId="67" xfId="0" applyNumberFormat="1" applyFont="1" applyBorder="1" applyAlignment="1">
      <alignment/>
    </xf>
    <xf numFmtId="0" fontId="14" fillId="0" borderId="44" xfId="0" applyNumberFormat="1" applyFont="1" applyBorder="1" applyAlignment="1">
      <alignment/>
    </xf>
    <xf numFmtId="0" fontId="14" fillId="0" borderId="73" xfId="0" applyNumberFormat="1" applyFont="1" applyBorder="1" applyAlignment="1">
      <alignment/>
    </xf>
    <xf numFmtId="0" fontId="14" fillId="0" borderId="62" xfId="0" applyNumberFormat="1" applyFont="1" applyBorder="1" applyAlignment="1">
      <alignment/>
    </xf>
    <xf numFmtId="185" fontId="14" fillId="0" borderId="67" xfId="0" applyNumberFormat="1" applyFont="1" applyBorder="1" applyAlignment="1">
      <alignment/>
    </xf>
    <xf numFmtId="185" fontId="14" fillId="0" borderId="44" xfId="0" applyNumberFormat="1" applyFont="1" applyBorder="1" applyAlignment="1">
      <alignment/>
    </xf>
    <xf numFmtId="185" fontId="14" fillId="0" borderId="44" xfId="0" applyNumberFormat="1" applyFont="1" applyBorder="1" applyAlignment="1">
      <alignment/>
    </xf>
    <xf numFmtId="185" fontId="14" fillId="0" borderId="62" xfId="0" applyNumberFormat="1" applyFont="1" applyBorder="1" applyAlignment="1">
      <alignment/>
    </xf>
    <xf numFmtId="0" fontId="14" fillId="0" borderId="67" xfId="0" applyFont="1" applyBorder="1" applyAlignment="1">
      <alignment/>
    </xf>
    <xf numFmtId="0" fontId="14" fillId="0" borderId="65" xfId="0" applyFont="1" applyBorder="1" applyAlignment="1">
      <alignment/>
    </xf>
    <xf numFmtId="184" fontId="14" fillId="0" borderId="63" xfId="0" applyNumberFormat="1" applyFont="1" applyBorder="1" applyAlignment="1">
      <alignment/>
    </xf>
    <xf numFmtId="184" fontId="14" fillId="0" borderId="45" xfId="0" applyNumberFormat="1" applyFont="1" applyBorder="1" applyAlignment="1">
      <alignment/>
    </xf>
    <xf numFmtId="184" fontId="14" fillId="0" borderId="47" xfId="0" applyNumberFormat="1" applyFont="1" applyBorder="1" applyAlignment="1">
      <alignment/>
    </xf>
    <xf numFmtId="184" fontId="7" fillId="0" borderId="0" xfId="0" applyNumberFormat="1" applyFont="1" applyAlignment="1">
      <alignment vertical="center"/>
    </xf>
    <xf numFmtId="0" fontId="14" fillId="0" borderId="75" xfId="0" applyFont="1" applyBorder="1" applyAlignment="1">
      <alignment/>
    </xf>
    <xf numFmtId="0" fontId="10" fillId="0" borderId="36" xfId="0" applyFont="1" applyBorder="1" applyAlignment="1">
      <alignment textRotation="90"/>
    </xf>
    <xf numFmtId="0" fontId="14" fillId="0" borderId="55" xfId="0" applyFont="1" applyBorder="1" applyAlignment="1">
      <alignment horizontal="centerContinuous"/>
    </xf>
    <xf numFmtId="0" fontId="14" fillId="0" borderId="55" xfId="0" applyFont="1" applyBorder="1" applyAlignment="1">
      <alignment/>
    </xf>
    <xf numFmtId="0" fontId="14" fillId="0" borderId="76" xfId="0" applyFont="1" applyBorder="1" applyAlignment="1">
      <alignment/>
    </xf>
    <xf numFmtId="0" fontId="14" fillId="0" borderId="76" xfId="0" applyFont="1" applyBorder="1" applyAlignment="1">
      <alignment horizontal="centerContinuous"/>
    </xf>
    <xf numFmtId="0" fontId="14" fillId="0" borderId="77" xfId="0" applyFont="1" applyBorder="1" applyAlignment="1">
      <alignment/>
    </xf>
    <xf numFmtId="180" fontId="14" fillId="0" borderId="50" xfId="0" applyNumberFormat="1" applyFont="1" applyFill="1" applyBorder="1" applyAlignment="1">
      <alignment horizontal="right"/>
    </xf>
    <xf numFmtId="180" fontId="14" fillId="0" borderId="54" xfId="0" applyNumberFormat="1" applyFont="1" applyFill="1" applyBorder="1" applyAlignment="1">
      <alignment horizontal="right"/>
    </xf>
    <xf numFmtId="180" fontId="14" fillId="0" borderId="54" xfId="0" applyNumberFormat="1" applyFont="1" applyBorder="1" applyAlignment="1">
      <alignment horizontal="right"/>
    </xf>
    <xf numFmtId="180" fontId="14" fillId="0" borderId="18" xfId="0" applyNumberFormat="1" applyFont="1" applyBorder="1" applyAlignment="1">
      <alignment horizontal="right"/>
    </xf>
    <xf numFmtId="182" fontId="14" fillId="0" borderId="63" xfId="0" applyNumberFormat="1" applyFont="1" applyBorder="1" applyAlignment="1">
      <alignment/>
    </xf>
    <xf numFmtId="182" fontId="14" fillId="0" borderId="45" xfId="0" applyNumberFormat="1" applyFont="1" applyBorder="1" applyAlignment="1">
      <alignment/>
    </xf>
    <xf numFmtId="182" fontId="14" fillId="0" borderId="47" xfId="0" applyNumberFormat="1" applyFont="1" applyBorder="1" applyAlignment="1">
      <alignment/>
    </xf>
    <xf numFmtId="181" fontId="14" fillId="0" borderId="52" xfId="0" applyNumberFormat="1" applyFont="1" applyBorder="1" applyAlignment="1">
      <alignment/>
    </xf>
    <xf numFmtId="181" fontId="14" fillId="0" borderId="46" xfId="0" applyNumberFormat="1" applyFont="1" applyBorder="1" applyAlignment="1">
      <alignment/>
    </xf>
    <xf numFmtId="181" fontId="14" fillId="0" borderId="19" xfId="0" applyNumberFormat="1" applyFont="1" applyBorder="1" applyAlignment="1">
      <alignment/>
    </xf>
    <xf numFmtId="0" fontId="16" fillId="0" borderId="78" xfId="0" applyFont="1" applyBorder="1" applyAlignment="1">
      <alignment vertical="center"/>
    </xf>
    <xf numFmtId="0" fontId="0" fillId="0" borderId="3" xfId="0" applyBorder="1" applyAlignment="1">
      <alignment vertical="center"/>
    </xf>
    <xf numFmtId="0" fontId="0" fillId="0" borderId="4"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t>グラフ１；翼幅と機体重量</a:t>
            </a:r>
          </a:p>
        </c:rich>
      </c:tx>
      <c:layout>
        <c:manualLayout>
          <c:xMode val="factor"/>
          <c:yMode val="factor"/>
          <c:x val="-0.0495"/>
          <c:y val="-0.02"/>
        </c:manualLayout>
      </c:layout>
      <c:spPr>
        <a:noFill/>
        <a:ln w="12700">
          <a:solidFill/>
        </a:ln>
      </c:spPr>
    </c:title>
    <c:plotArea>
      <c:layout>
        <c:manualLayout>
          <c:xMode val="edge"/>
          <c:yMode val="edge"/>
          <c:x val="0.0175"/>
          <c:y val="0.05575"/>
          <c:w val="0.772"/>
          <c:h val="0.8805"/>
        </c:manualLayout>
      </c:layout>
      <c:scatterChart>
        <c:scatterStyle val="lineMarker"/>
        <c:varyColors val="0"/>
        <c:ser>
          <c:idx val="0"/>
          <c:order val="0"/>
          <c:tx>
            <c:strRef>
              <c:f>ｸﾞﾗﾌﾃﾞｰﾀ!$A$4</c:f>
              <c:strCache>
                <c:ptCount val="1"/>
                <c:pt idx="0">
                  <c:v>つくば鳥人間の会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000000"/>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ｸﾞﾗﾌﾃﾞｰﾀ!$B$4:$S$4</c:f>
              <c:numCache>
                <c:ptCount val="18"/>
                <c:pt idx="0">
                  <c:v>43</c:v>
                </c:pt>
              </c:numCache>
            </c:numRef>
          </c:yVal>
          <c:smooth val="0"/>
        </c:ser>
        <c:ser>
          <c:idx val="1"/>
          <c:order val="1"/>
          <c:tx>
            <c:strRef>
              <c:f>ｸﾞﾗﾌﾃﾞｰﾀ!$A$5</c:f>
              <c:strCache>
                <c:ptCount val="1"/>
                <c:pt idx="0">
                  <c:v>都立科技大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00"/>
              </a:solidFill>
              <a:ln>
                <a:solidFill>
                  <a:srgbClr val="FF0000"/>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ｸﾞﾗﾌﾃﾞｰﾀ!$B$5:$S$5</c:f>
              <c:numCache>
                <c:ptCount val="18"/>
                <c:pt idx="1">
                  <c:v>35</c:v>
                </c:pt>
              </c:numCache>
            </c:numRef>
          </c:yVal>
          <c:smooth val="0"/>
        </c:ser>
        <c:ser>
          <c:idx val="2"/>
          <c:order val="2"/>
          <c:tx>
            <c:strRef>
              <c:f>ｸﾞﾗﾌﾃﾞｰﾀ!$A$6</c:f>
              <c:strCache>
                <c:ptCount val="1"/>
                <c:pt idx="0">
                  <c:v>豊田愛好会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00"/>
              </a:solidFill>
              <a:ln>
                <a:solidFill>
                  <a:srgbClr val="00FF00"/>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ｸﾞﾗﾌﾃﾞｰﾀ!$B$6:$S$6</c:f>
              <c:numCache>
                <c:ptCount val="18"/>
                <c:pt idx="2">
                  <c:v>35</c:v>
                </c:pt>
              </c:numCache>
            </c:numRef>
          </c:yVal>
          <c:smooth val="0"/>
        </c:ser>
        <c:ser>
          <c:idx val="3"/>
          <c:order val="3"/>
          <c:tx>
            <c:strRef>
              <c:f>ｸﾞﾗﾌﾃﾞｰﾀ!$A$7</c:f>
              <c:strCache>
                <c:ptCount val="1"/>
                <c:pt idx="0">
                  <c:v>横浜国立大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FFFF"/>
              </a:solidFill>
              <a:ln>
                <a:solidFill>
                  <a:srgbClr val="000000"/>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ｸﾞﾗﾌﾃﾞｰﾀ!$B$7:$S$7</c:f>
              <c:numCache>
                <c:ptCount val="18"/>
                <c:pt idx="3">
                  <c:v>36.3</c:v>
                </c:pt>
              </c:numCache>
            </c:numRef>
          </c:yVal>
          <c:smooth val="0"/>
        </c:ser>
        <c:ser>
          <c:idx val="4"/>
          <c:order val="4"/>
          <c:tx>
            <c:strRef>
              <c:f>ｸﾞﾗﾌﾃﾞｰﾀ!$A$8</c:f>
              <c:strCache>
                <c:ptCount val="1"/>
                <c:pt idx="0">
                  <c:v>愛媛大学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no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ｸﾞﾗﾌﾃﾞｰﾀ!$B$8:$S$8</c:f>
              <c:numCache>
                <c:ptCount val="18"/>
                <c:pt idx="4">
                  <c:v>70</c:v>
                </c:pt>
              </c:numCache>
            </c:numRef>
          </c:yVal>
          <c:smooth val="0"/>
        </c:ser>
        <c:ser>
          <c:idx val="5"/>
          <c:order val="5"/>
          <c:tx>
            <c:strRef>
              <c:f>ｸﾞﾗﾌﾃﾞｰﾀ!$A$9</c:f>
              <c:strCache>
                <c:ptCount val="1"/>
                <c:pt idx="0">
                  <c:v>東北大学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E3E3E3"/>
              </a:solidFill>
              <a:ln>
                <a:solidFill>
                  <a:srgbClr val="800000"/>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ｸﾞﾗﾌﾃﾞｰﾀ!$B$9:$S$9</c:f>
              <c:numCache>
                <c:ptCount val="18"/>
                <c:pt idx="5">
                  <c:v>35</c:v>
                </c:pt>
              </c:numCache>
            </c:numRef>
          </c:yVal>
          <c:smooth val="0"/>
        </c:ser>
        <c:ser>
          <c:idx val="6"/>
          <c:order val="6"/>
          <c:tx>
            <c:strRef>
              <c:f>ｸﾞﾗﾌﾃﾞｰﾀ!$A$10</c:f>
              <c:strCache>
                <c:ptCount val="1"/>
                <c:pt idx="0">
                  <c:v>広島大学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808000"/>
              </a:solidFill>
              <a:ln>
                <a:solidFill>
                  <a:srgbClr val="808000"/>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ｸﾞﾗﾌﾃﾞｰﾀ!$B$10:$S$10</c:f>
              <c:numCache>
                <c:ptCount val="18"/>
                <c:pt idx="6">
                  <c:v>56</c:v>
                </c:pt>
              </c:numCache>
            </c:numRef>
          </c:yVal>
          <c:smooth val="0"/>
        </c:ser>
        <c:ser>
          <c:idx val="7"/>
          <c:order val="7"/>
          <c:tx>
            <c:strRef>
              <c:f>ｸﾞﾗﾌﾃﾞｰﾀ!$A$11</c:f>
              <c:strCache>
                <c:ptCount val="1"/>
                <c:pt idx="0">
                  <c:v>金沢工業大学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800000"/>
              </a:solidFill>
              <a:ln>
                <a:solidFill>
                  <a:srgbClr val="800000"/>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ｸﾞﾗﾌﾃﾞｰﾀ!$B$11:$S$11</c:f>
              <c:numCache>
                <c:ptCount val="18"/>
                <c:pt idx="7">
                  <c:v>44</c:v>
                </c:pt>
              </c:numCache>
            </c:numRef>
          </c:yVal>
          <c:smooth val="0"/>
        </c:ser>
        <c:ser>
          <c:idx val="8"/>
          <c:order val="8"/>
          <c:tx>
            <c:strRef>
              <c:f>ｸﾞﾗﾌﾃﾞｰﾀ!$A$12</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FF00FF"/>
              </a:solidFill>
              <a:ln>
                <a:solidFill>
                  <a:srgbClr val="FF00FF"/>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ｸﾞﾗﾌﾃﾞｰﾀ!$B$12:$S$12</c:f>
              <c:numCache>
                <c:ptCount val="18"/>
                <c:pt idx="8">
                  <c:v>36.4</c:v>
                </c:pt>
              </c:numCache>
            </c:numRef>
          </c:yVal>
          <c:smooth val="0"/>
        </c:ser>
        <c:ser>
          <c:idx val="9"/>
          <c:order val="9"/>
          <c:tx>
            <c:strRef>
              <c:f>ｸﾞﾗﾌﾃﾞｰﾀ!$A$13</c:f>
              <c:strCache>
                <c:ptCount val="1"/>
                <c:pt idx="0">
                  <c:v>芝工大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ｸﾞﾗﾌﾃﾞｰﾀ!$B$13:$S$13</c:f>
              <c:numCache>
                <c:ptCount val="18"/>
                <c:pt idx="9">
                  <c:v>55</c:v>
                </c:pt>
              </c:numCache>
            </c:numRef>
          </c:yVal>
          <c:smooth val="0"/>
        </c:ser>
        <c:ser>
          <c:idx val="10"/>
          <c:order val="10"/>
          <c:tx>
            <c:strRef>
              <c:f>ｸﾞﾗﾌﾃﾞｰﾀ!$A$14</c:f>
              <c:strCache>
                <c:ptCount val="1"/>
                <c:pt idx="0">
                  <c:v>CoolThrust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ｸﾞﾗﾌﾃﾞｰﾀ!$B$14:$S$14</c:f>
              <c:numCache>
                <c:ptCount val="18"/>
                <c:pt idx="10">
                  <c:v>0</c:v>
                </c:pt>
              </c:numCache>
            </c:numRef>
          </c:yVal>
          <c:smooth val="0"/>
        </c:ser>
        <c:ser>
          <c:idx val="11"/>
          <c:order val="11"/>
          <c:tx>
            <c:strRef>
              <c:f>ｸﾞﾗﾌﾃﾞｰﾀ!$A$15</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00FF"/>
              </a:solidFill>
              <a:ln>
                <a:solidFill>
                  <a:srgbClr val="FF00FF"/>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ｸﾞﾗﾌﾃﾞｰﾀ!$B$15:$S$15</c:f>
              <c:numCache>
                <c:ptCount val="18"/>
                <c:pt idx="11">
                  <c:v>45</c:v>
                </c:pt>
              </c:numCache>
            </c:numRef>
          </c:yVal>
          <c:smooth val="0"/>
        </c:ser>
        <c:ser>
          <c:idx val="12"/>
          <c:order val="12"/>
          <c:tx>
            <c:strRef>
              <c:f>ｸﾞﾗﾌﾃﾞｰﾀ!$A$16</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FF0000"/>
              </a:solidFill>
              <a:ln>
                <a:solidFill>
                  <a:srgbClr val="FF0000"/>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ｸﾞﾗﾌﾃﾞｰﾀ!$B$16:$S$16</c:f>
              <c:numCache>
                <c:ptCount val="18"/>
                <c:pt idx="12">
                  <c:v>40</c:v>
                </c:pt>
              </c:numCache>
            </c:numRef>
          </c:yVal>
          <c:smooth val="0"/>
        </c:ser>
        <c:ser>
          <c:idx val="13"/>
          <c:order val="13"/>
          <c:tx>
            <c:strRef>
              <c:f>ｸﾞﾗﾌﾃﾞｰﾀ!$A$17</c:f>
              <c:strCache>
                <c:ptCount val="1"/>
                <c:pt idx="0">
                  <c:v>山形大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CC9CCC"/>
              </a:solidFill>
              <a:ln>
                <a:solidFill>
                  <a:srgbClr val="000000"/>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ｸﾞﾗﾌﾃﾞｰﾀ!$B$17:$S$17</c:f>
              <c:numCache>
                <c:ptCount val="18"/>
                <c:pt idx="13">
                  <c:v>39</c:v>
                </c:pt>
              </c:numCache>
            </c:numRef>
          </c:yVal>
          <c:smooth val="0"/>
        </c:ser>
        <c:ser>
          <c:idx val="14"/>
          <c:order val="14"/>
          <c:tx>
            <c:strRef>
              <c:f>ｸﾞﾗﾌﾃﾞｰﾀ!$A$18</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99FF"/>
              </a:solidFill>
              <a:ln>
                <a:solidFill>
                  <a:srgbClr val="CC99FF"/>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ｸﾞﾗﾌﾃﾞｰﾀ!$B$18:$S$18</c:f>
              <c:numCache>
                <c:ptCount val="18"/>
                <c:pt idx="14">
                  <c:v>34.5</c:v>
                </c:pt>
              </c:numCache>
            </c:numRef>
          </c:yVal>
          <c:smooth val="0"/>
        </c:ser>
        <c:ser>
          <c:idx val="15"/>
          <c:order val="15"/>
          <c:tx>
            <c:strRef>
              <c:f>ｸﾞﾗﾌﾃﾞｰﾀ!$A$19</c:f>
              <c:strCache>
                <c:ptCount val="1"/>
                <c:pt idx="0">
                  <c:v>名古屋大学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E3E3E3"/>
              </a:solidFill>
              <a:ln>
                <a:solidFill>
                  <a:srgbClr val="000000"/>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ｸﾞﾗﾌﾃﾞｰﾀ!$B$19:$S$19</c:f>
              <c:numCache>
                <c:ptCount val="18"/>
                <c:pt idx="15">
                  <c:v>37</c:v>
                </c:pt>
              </c:numCache>
            </c:numRef>
          </c:yVal>
          <c:smooth val="0"/>
        </c:ser>
        <c:ser>
          <c:idx val="16"/>
          <c:order val="16"/>
          <c:tx>
            <c:strRef>
              <c:f>ｸﾞﾗﾌﾃﾞｰﾀ!$A$20</c:f>
              <c:strCache>
                <c:ptCount val="1"/>
                <c:pt idx="0">
                  <c:v>有人飛翔体</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3366FF"/>
              </a:solidFill>
              <a:ln>
                <a:solidFill>
                  <a:srgbClr val="3366FF"/>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ｸﾞﾗﾌﾃﾞｰﾀ!$B$20:$S$20</c:f>
              <c:numCache>
                <c:ptCount val="18"/>
                <c:pt idx="16">
                  <c:v>45</c:v>
                </c:pt>
              </c:numCache>
            </c:numRef>
          </c:yVal>
          <c:smooth val="0"/>
        </c:ser>
        <c:ser>
          <c:idx val="17"/>
          <c:order val="17"/>
          <c:tx>
            <c:strRef>
              <c:f>ｸﾞﾗﾌﾃﾞｰﾀ!$A$21</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FFFF"/>
              </a:solidFill>
              <a:ln>
                <a:solidFill>
                  <a:srgbClr val="000000"/>
                </a:solidFill>
              </a:ln>
            </c:spPr>
          </c:marker>
          <c:xVal>
            <c:numRef>
              <c:f>ｸﾞﾗﾌﾃﾞｰﾀ!$B$3:$S$3</c:f>
              <c:numCache>
                <c:ptCount val="18"/>
                <c:pt idx="0">
                  <c:v>19</c:v>
                </c:pt>
                <c:pt idx="1">
                  <c:v>26</c:v>
                </c:pt>
                <c:pt idx="2">
                  <c:v>31</c:v>
                </c:pt>
                <c:pt idx="3">
                  <c:v>30</c:v>
                </c:pt>
                <c:pt idx="4">
                  <c:v>26</c:v>
                </c:pt>
                <c:pt idx="5">
                  <c:v>32</c:v>
                </c:pt>
                <c:pt idx="6">
                  <c:v>30</c:v>
                </c:pt>
                <c:pt idx="7">
                  <c:v>30</c:v>
                </c:pt>
                <c:pt idx="8">
                  <c:v>32</c:v>
                </c:pt>
                <c:pt idx="9">
                  <c:v>36</c:v>
                </c:pt>
                <c:pt idx="10">
                  <c:v>0</c:v>
                </c:pt>
                <c:pt idx="11">
                  <c:v>28.5</c:v>
                </c:pt>
                <c:pt idx="12">
                  <c:v>29</c:v>
                </c:pt>
                <c:pt idx="13">
                  <c:v>30</c:v>
                </c:pt>
                <c:pt idx="14">
                  <c:v>28</c:v>
                </c:pt>
                <c:pt idx="15">
                  <c:v>26</c:v>
                </c:pt>
                <c:pt idx="16">
                  <c:v>25</c:v>
                </c:pt>
                <c:pt idx="17">
                  <c:v>29.4</c:v>
                </c:pt>
              </c:numCache>
            </c:numRef>
          </c:xVal>
          <c:yVal>
            <c:numRef>
              <c:f>ｸﾞﾗﾌﾃﾞｰﾀ!$B$21:$S$21</c:f>
              <c:numCache>
                <c:ptCount val="18"/>
                <c:pt idx="17">
                  <c:v>43</c:v>
                </c:pt>
              </c:numCache>
            </c:numRef>
          </c:yVal>
          <c:smooth val="0"/>
        </c:ser>
        <c:axId val="50443600"/>
        <c:axId val="51339217"/>
      </c:scatterChart>
      <c:valAx>
        <c:axId val="50443600"/>
        <c:scaling>
          <c:orientation val="minMax"/>
          <c:min val="15"/>
        </c:scaling>
        <c:axPos val="b"/>
        <c:title>
          <c:tx>
            <c:rich>
              <a:bodyPr vert="horz" rot="0" anchor="ctr"/>
              <a:lstStyle/>
              <a:p>
                <a:pPr algn="ctr">
                  <a:defRPr/>
                </a:pPr>
                <a:r>
                  <a:rPr lang="en-US" cap="none" sz="2150" b="0" i="0" u="none" baseline="0"/>
                  <a:t>翼幅(m)</a:t>
                </a:r>
              </a:p>
            </c:rich>
          </c:tx>
          <c:layout/>
          <c:overlay val="0"/>
          <c:spPr>
            <a:noFill/>
            <a:ln>
              <a:noFill/>
            </a:ln>
          </c:spPr>
        </c:title>
        <c:majorGridlines/>
        <c:delete val="0"/>
        <c:numFmt formatCode="General" sourceLinked="1"/>
        <c:majorTickMark val="in"/>
        <c:minorTickMark val="none"/>
        <c:tickLblPos val="nextTo"/>
        <c:txPr>
          <a:bodyPr/>
          <a:lstStyle/>
          <a:p>
            <a:pPr>
              <a:defRPr lang="en-US" cap="none" sz="2150" b="0" i="0" u="none" baseline="0"/>
            </a:pPr>
          </a:p>
        </c:txPr>
        <c:crossAx val="51339217"/>
        <c:crosses val="autoZero"/>
        <c:crossBetween val="midCat"/>
        <c:dispUnits/>
      </c:valAx>
      <c:valAx>
        <c:axId val="51339217"/>
        <c:scaling>
          <c:orientation val="minMax"/>
          <c:max val="60"/>
          <c:min val="30"/>
        </c:scaling>
        <c:axPos val="l"/>
        <c:title>
          <c:tx>
            <c:rich>
              <a:bodyPr vert="horz" rot="0" anchor="ctr"/>
              <a:lstStyle/>
              <a:p>
                <a:pPr algn="ctr">
                  <a:defRPr/>
                </a:pPr>
                <a:r>
                  <a:rPr lang="en-US" cap="none" sz="1925" b="0" i="0" u="none" baseline="0"/>
                  <a:t>機体重量(kg)</a:t>
                </a:r>
              </a:p>
            </c:rich>
          </c:tx>
          <c:layout>
            <c:manualLayout>
              <c:xMode val="factor"/>
              <c:yMode val="factor"/>
              <c:x val="0.0455"/>
              <c:y val="0.142"/>
            </c:manualLayout>
          </c:layout>
          <c:overlay val="0"/>
          <c:spPr>
            <a:noFill/>
            <a:ln>
              <a:noFill/>
            </a:ln>
          </c:spPr>
        </c:title>
        <c:majorGridlines/>
        <c:delete val="0"/>
        <c:numFmt formatCode="General" sourceLinked="1"/>
        <c:majorTickMark val="in"/>
        <c:minorTickMark val="none"/>
        <c:tickLblPos val="nextTo"/>
        <c:txPr>
          <a:bodyPr/>
          <a:lstStyle/>
          <a:p>
            <a:pPr>
              <a:defRPr lang="en-US" cap="none" sz="2150" b="0" i="0" u="none" baseline="0"/>
            </a:pPr>
          </a:p>
        </c:txPr>
        <c:crossAx val="50443600"/>
        <c:crosses val="autoZero"/>
        <c:crossBetween val="midCat"/>
        <c:dispUnits/>
      </c:valAx>
      <c:spPr>
        <a:noFill/>
      </c:spPr>
    </c:plotArea>
    <c:legend>
      <c:legendPos val="r"/>
      <c:layout>
        <c:manualLayout>
          <c:xMode val="edge"/>
          <c:yMode val="edge"/>
          <c:x val="0.7995"/>
          <c:y val="0.0995"/>
          <c:w val="0.198"/>
          <c:h val="0.9005"/>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t>グラフ２；翼面積と機体重量</a:t>
            </a:r>
          </a:p>
        </c:rich>
      </c:tx>
      <c:layout>
        <c:manualLayout>
          <c:xMode val="factor"/>
          <c:yMode val="factor"/>
          <c:x val="-0.09325"/>
          <c:y val="-0.018"/>
        </c:manualLayout>
      </c:layout>
      <c:spPr>
        <a:noFill/>
        <a:ln w="12700">
          <a:solidFill/>
        </a:ln>
      </c:spPr>
    </c:title>
    <c:plotArea>
      <c:layout>
        <c:manualLayout>
          <c:xMode val="edge"/>
          <c:yMode val="edge"/>
          <c:x val="0"/>
          <c:y val="0.06425"/>
          <c:w val="0.79575"/>
          <c:h val="0.89375"/>
        </c:manualLayout>
      </c:layout>
      <c:scatterChart>
        <c:scatterStyle val="lineMarker"/>
        <c:varyColors val="0"/>
        <c:ser>
          <c:idx val="0"/>
          <c:order val="0"/>
          <c:tx>
            <c:strRef>
              <c:f>ｸﾞﾗﾌﾃﾞｰﾀ!$U$4</c:f>
              <c:strCache>
                <c:ptCount val="1"/>
                <c:pt idx="0">
                  <c:v>つくば鳥人間の会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000000"/>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ｸﾞﾗﾌﾃﾞｰﾀ!$V$4:$AM$4</c:f>
              <c:numCache>
                <c:ptCount val="18"/>
                <c:pt idx="0">
                  <c:v>43</c:v>
                </c:pt>
              </c:numCache>
            </c:numRef>
          </c:yVal>
          <c:smooth val="0"/>
        </c:ser>
        <c:ser>
          <c:idx val="1"/>
          <c:order val="1"/>
          <c:tx>
            <c:strRef>
              <c:f>ｸﾞﾗﾌﾃﾞｰﾀ!$U$5</c:f>
              <c:strCache>
                <c:ptCount val="1"/>
                <c:pt idx="0">
                  <c:v>都立科技大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00"/>
              </a:solidFill>
              <a:ln>
                <a:solidFill>
                  <a:srgbClr val="FF0000"/>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ｸﾞﾗﾌﾃﾞｰﾀ!$V$5:$AM$5</c:f>
              <c:numCache>
                <c:ptCount val="18"/>
                <c:pt idx="1">
                  <c:v>35</c:v>
                </c:pt>
              </c:numCache>
            </c:numRef>
          </c:yVal>
          <c:smooth val="0"/>
        </c:ser>
        <c:ser>
          <c:idx val="2"/>
          <c:order val="2"/>
          <c:tx>
            <c:strRef>
              <c:f>ｸﾞﾗﾌﾃﾞｰﾀ!$U$6</c:f>
              <c:strCache>
                <c:ptCount val="1"/>
                <c:pt idx="0">
                  <c:v>豊田愛好会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00"/>
              </a:solidFill>
              <a:ln>
                <a:solidFill>
                  <a:srgbClr val="00FF00"/>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ｸﾞﾗﾌﾃﾞｰﾀ!$V$6:$AM$6</c:f>
              <c:numCache>
                <c:ptCount val="18"/>
                <c:pt idx="2">
                  <c:v>35</c:v>
                </c:pt>
              </c:numCache>
            </c:numRef>
          </c:yVal>
          <c:smooth val="0"/>
        </c:ser>
        <c:ser>
          <c:idx val="3"/>
          <c:order val="3"/>
          <c:tx>
            <c:strRef>
              <c:f>ｸﾞﾗﾌﾃﾞｰﾀ!$U$7</c:f>
              <c:strCache>
                <c:ptCount val="1"/>
                <c:pt idx="0">
                  <c:v>横浜国立大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FFFF"/>
              </a:solidFill>
              <a:ln>
                <a:solidFill>
                  <a:srgbClr val="000000"/>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ｸﾞﾗﾌﾃﾞｰﾀ!$V$7:$AM$7</c:f>
              <c:numCache>
                <c:ptCount val="18"/>
                <c:pt idx="3">
                  <c:v>36.3</c:v>
                </c:pt>
              </c:numCache>
            </c:numRef>
          </c:yVal>
          <c:smooth val="0"/>
        </c:ser>
        <c:ser>
          <c:idx val="4"/>
          <c:order val="4"/>
          <c:tx>
            <c:strRef>
              <c:f>ｸﾞﾗﾌﾃﾞｰﾀ!$U$8</c:f>
              <c:strCache>
                <c:ptCount val="1"/>
                <c:pt idx="0">
                  <c:v>愛媛大学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noFill/>
              <a:ln>
                <a:no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ｸﾞﾗﾌﾃﾞｰﾀ!$V$8:$AM$8</c:f>
              <c:numCache>
                <c:ptCount val="18"/>
                <c:pt idx="4">
                  <c:v>70</c:v>
                </c:pt>
              </c:numCache>
            </c:numRef>
          </c:yVal>
          <c:smooth val="0"/>
        </c:ser>
        <c:ser>
          <c:idx val="5"/>
          <c:order val="5"/>
          <c:tx>
            <c:strRef>
              <c:f>ｸﾞﾗﾌﾃﾞｰﾀ!$U$9</c:f>
              <c:strCache>
                <c:ptCount val="1"/>
                <c:pt idx="0">
                  <c:v>東北大学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E3E3E3"/>
              </a:solidFill>
              <a:ln>
                <a:solidFill>
                  <a:srgbClr val="800000"/>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ｸﾞﾗﾌﾃﾞｰﾀ!$V$9:$AM$9</c:f>
              <c:numCache>
                <c:ptCount val="18"/>
                <c:pt idx="5">
                  <c:v>35</c:v>
                </c:pt>
              </c:numCache>
            </c:numRef>
          </c:yVal>
          <c:smooth val="0"/>
        </c:ser>
        <c:ser>
          <c:idx val="6"/>
          <c:order val="6"/>
          <c:tx>
            <c:strRef>
              <c:f>ｸﾞﾗﾌﾃﾞｰﾀ!$U$10</c:f>
              <c:strCache>
                <c:ptCount val="1"/>
                <c:pt idx="0">
                  <c:v>広島大学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808000"/>
              </a:solidFill>
              <a:ln>
                <a:solidFill>
                  <a:srgbClr val="808000"/>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ｸﾞﾗﾌﾃﾞｰﾀ!$V$10:$AM$10</c:f>
              <c:numCache>
                <c:ptCount val="18"/>
                <c:pt idx="6">
                  <c:v>56</c:v>
                </c:pt>
              </c:numCache>
            </c:numRef>
          </c:yVal>
          <c:smooth val="0"/>
        </c:ser>
        <c:ser>
          <c:idx val="7"/>
          <c:order val="7"/>
          <c:tx>
            <c:strRef>
              <c:f>ｸﾞﾗﾌﾃﾞｰﾀ!$U$11</c:f>
              <c:strCache>
                <c:ptCount val="1"/>
                <c:pt idx="0">
                  <c:v>金沢工業大学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663300"/>
              </a:solidFill>
              <a:ln>
                <a:solidFill>
                  <a:srgbClr val="663300"/>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ｸﾞﾗﾌﾃﾞｰﾀ!$V$11:$AM$11</c:f>
              <c:numCache>
                <c:ptCount val="18"/>
                <c:pt idx="7">
                  <c:v>44</c:v>
                </c:pt>
              </c:numCache>
            </c:numRef>
          </c:yVal>
          <c:smooth val="0"/>
        </c:ser>
        <c:ser>
          <c:idx val="8"/>
          <c:order val="8"/>
          <c:tx>
            <c:strRef>
              <c:f>ｸﾞﾗﾌﾃﾞｰﾀ!$U$12</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FF00FF"/>
              </a:solidFill>
              <a:ln>
                <a:solidFill>
                  <a:srgbClr val="FF00FF"/>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ｸﾞﾗﾌﾃﾞｰﾀ!$V$12:$AM$12</c:f>
              <c:numCache>
                <c:ptCount val="18"/>
                <c:pt idx="8">
                  <c:v>36.4</c:v>
                </c:pt>
              </c:numCache>
            </c:numRef>
          </c:yVal>
          <c:smooth val="0"/>
        </c:ser>
        <c:ser>
          <c:idx val="9"/>
          <c:order val="9"/>
          <c:tx>
            <c:strRef>
              <c:f>ｸﾞﾗﾌﾃﾞｰﾀ!$U$13</c:f>
              <c:strCache>
                <c:ptCount val="1"/>
                <c:pt idx="0">
                  <c:v>芝工大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ｸﾞﾗﾌﾃﾞｰﾀ!$V$13:$AM$13</c:f>
              <c:numCache>
                <c:ptCount val="18"/>
                <c:pt idx="9">
                  <c:v>55</c:v>
                </c:pt>
              </c:numCache>
            </c:numRef>
          </c:yVal>
          <c:smooth val="0"/>
        </c:ser>
        <c:ser>
          <c:idx val="10"/>
          <c:order val="10"/>
          <c:tx>
            <c:strRef>
              <c:f>ｸﾞﾗﾌﾃﾞｰﾀ!$U$14</c:f>
              <c:strCache>
                <c:ptCount val="1"/>
                <c:pt idx="0">
                  <c:v>CoolThrust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00FF00"/>
              </a:solidFill>
              <a:ln>
                <a:solidFill>
                  <a:srgbClr val="00FF00"/>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ｸﾞﾗﾌﾃﾞｰﾀ!$V$14:$AM$14</c:f>
              <c:numCache>
                <c:ptCount val="18"/>
                <c:pt idx="10">
                  <c:v>0</c:v>
                </c:pt>
              </c:numCache>
            </c:numRef>
          </c:yVal>
          <c:smooth val="0"/>
        </c:ser>
        <c:ser>
          <c:idx val="11"/>
          <c:order val="11"/>
          <c:tx>
            <c:strRef>
              <c:f>ｸﾞﾗﾌﾃﾞｰﾀ!$U$15</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ｸﾞﾗﾌﾃﾞｰﾀ!$V$15:$AM$15</c:f>
              <c:numCache>
                <c:ptCount val="18"/>
                <c:pt idx="11">
                  <c:v>45</c:v>
                </c:pt>
              </c:numCache>
            </c:numRef>
          </c:yVal>
          <c:smooth val="0"/>
        </c:ser>
        <c:ser>
          <c:idx val="12"/>
          <c:order val="12"/>
          <c:tx>
            <c:strRef>
              <c:f>ｸﾞﾗﾌﾃﾞｰﾀ!$U$16</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FF0000"/>
              </a:solidFill>
              <a:ln>
                <a:solidFill>
                  <a:srgbClr val="FF0000"/>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ｸﾞﾗﾌﾃﾞｰﾀ!$V$16:$AM$16</c:f>
              <c:numCache>
                <c:ptCount val="18"/>
                <c:pt idx="12">
                  <c:v>40</c:v>
                </c:pt>
              </c:numCache>
            </c:numRef>
          </c:yVal>
          <c:smooth val="0"/>
        </c:ser>
        <c:ser>
          <c:idx val="13"/>
          <c:order val="13"/>
          <c:tx>
            <c:strRef>
              <c:f>ｸﾞﾗﾌﾃﾞｰﾀ!$U$17</c:f>
              <c:strCache>
                <c:ptCount val="1"/>
                <c:pt idx="0">
                  <c:v>山形大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CC9CCC"/>
              </a:solidFill>
              <a:ln>
                <a:solidFill>
                  <a:srgbClr val="000000"/>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ｸﾞﾗﾌﾃﾞｰﾀ!$V$17:$AM$17</c:f>
              <c:numCache>
                <c:ptCount val="18"/>
                <c:pt idx="13">
                  <c:v>39</c:v>
                </c:pt>
              </c:numCache>
            </c:numRef>
          </c:yVal>
          <c:smooth val="0"/>
        </c:ser>
        <c:ser>
          <c:idx val="14"/>
          <c:order val="14"/>
          <c:tx>
            <c:strRef>
              <c:f>ｸﾞﾗﾌﾃﾞｰﾀ!$U$18</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99FF"/>
              </a:solidFill>
              <a:ln>
                <a:solidFill>
                  <a:srgbClr val="CC99FF"/>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ｸﾞﾗﾌﾃﾞｰﾀ!$V$18:$AM$18</c:f>
              <c:numCache>
                <c:ptCount val="18"/>
                <c:pt idx="14">
                  <c:v>34.5</c:v>
                </c:pt>
              </c:numCache>
            </c:numRef>
          </c:yVal>
          <c:smooth val="0"/>
        </c:ser>
        <c:ser>
          <c:idx val="15"/>
          <c:order val="15"/>
          <c:tx>
            <c:strRef>
              <c:f>ｸﾞﾗﾌﾃﾞｰﾀ!$U$19</c:f>
              <c:strCache>
                <c:ptCount val="1"/>
                <c:pt idx="0">
                  <c:v>名古屋大学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E3E3E3"/>
              </a:solidFill>
              <a:ln>
                <a:solidFill>
                  <a:srgbClr val="000000"/>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ｸﾞﾗﾌﾃﾞｰﾀ!$V$19:$AM$19</c:f>
              <c:numCache>
                <c:ptCount val="18"/>
                <c:pt idx="15">
                  <c:v>37</c:v>
                </c:pt>
              </c:numCache>
            </c:numRef>
          </c:yVal>
          <c:smooth val="0"/>
        </c:ser>
        <c:ser>
          <c:idx val="16"/>
          <c:order val="16"/>
          <c:tx>
            <c:strRef>
              <c:f>ｸﾞﾗﾌﾃﾞｰﾀ!$U$20</c:f>
              <c:strCache>
                <c:ptCount val="1"/>
                <c:pt idx="0">
                  <c:v>有人飛翔体</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3366FF"/>
              </a:solidFill>
              <a:ln>
                <a:solidFill>
                  <a:srgbClr val="3366FF"/>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ｸﾞﾗﾌﾃﾞｰﾀ!$V$20:$AM$20</c:f>
              <c:numCache>
                <c:ptCount val="18"/>
                <c:pt idx="16">
                  <c:v>45</c:v>
                </c:pt>
              </c:numCache>
            </c:numRef>
          </c:yVal>
          <c:smooth val="0"/>
        </c:ser>
        <c:ser>
          <c:idx val="17"/>
          <c:order val="17"/>
          <c:tx>
            <c:strRef>
              <c:f>ｸﾞﾗﾌﾃﾞｰﾀ!$U$21</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FFFF"/>
              </a:solidFill>
              <a:ln>
                <a:solidFill>
                  <a:srgbClr val="000000"/>
                </a:solidFill>
              </a:ln>
            </c:spPr>
          </c:marker>
          <c:xVal>
            <c:numRef>
              <c:f>ｸﾞﾗﾌﾃﾞｰﾀ!$V$3:$AM$3</c:f>
              <c:numCache>
                <c:ptCount val="18"/>
                <c:pt idx="0">
                  <c:v>34.8</c:v>
                </c:pt>
                <c:pt idx="1">
                  <c:v>22.5</c:v>
                </c:pt>
                <c:pt idx="2">
                  <c:v>26.4</c:v>
                </c:pt>
                <c:pt idx="3">
                  <c:v>30</c:v>
                </c:pt>
                <c:pt idx="4">
                  <c:v>51.5</c:v>
                </c:pt>
                <c:pt idx="5">
                  <c:v>28.8</c:v>
                </c:pt>
                <c:pt idx="6">
                  <c:v>32.07</c:v>
                </c:pt>
                <c:pt idx="7">
                  <c:v>28.36</c:v>
                </c:pt>
                <c:pt idx="8">
                  <c:v>28.211</c:v>
                </c:pt>
                <c:pt idx="9">
                  <c:v>44.3</c:v>
                </c:pt>
                <c:pt idx="10">
                  <c:v>0</c:v>
                </c:pt>
                <c:pt idx="11">
                  <c:v>29</c:v>
                </c:pt>
                <c:pt idx="12">
                  <c:v>28</c:v>
                </c:pt>
                <c:pt idx="13">
                  <c:v>30.5</c:v>
                </c:pt>
                <c:pt idx="14">
                  <c:v>23.2</c:v>
                </c:pt>
                <c:pt idx="15">
                  <c:v>24.8</c:v>
                </c:pt>
                <c:pt idx="16">
                  <c:v>20</c:v>
                </c:pt>
                <c:pt idx="17">
                  <c:v>30.7</c:v>
                </c:pt>
              </c:numCache>
            </c:numRef>
          </c:xVal>
          <c:yVal>
            <c:numRef>
              <c:f>ｸﾞﾗﾌﾃﾞｰﾀ!$V$21:$AM$21</c:f>
              <c:numCache>
                <c:ptCount val="18"/>
                <c:pt idx="17">
                  <c:v>43</c:v>
                </c:pt>
              </c:numCache>
            </c:numRef>
          </c:yVal>
          <c:smooth val="0"/>
        </c:ser>
        <c:axId val="59399770"/>
        <c:axId val="64835883"/>
      </c:scatterChart>
      <c:valAx>
        <c:axId val="59399770"/>
        <c:scaling>
          <c:orientation val="minMax"/>
          <c:max val="45"/>
          <c:min val="15"/>
        </c:scaling>
        <c:axPos val="b"/>
        <c:title>
          <c:tx>
            <c:rich>
              <a:bodyPr vert="horz" rot="0" anchor="ctr"/>
              <a:lstStyle/>
              <a:p>
                <a:pPr algn="ctr">
                  <a:defRPr/>
                </a:pPr>
                <a:r>
                  <a:rPr lang="en-US" cap="none" sz="1650" b="0" i="0" u="none" baseline="0"/>
                  <a:t>翼面積(ｍ^2)</a:t>
                </a:r>
              </a:p>
            </c:rich>
          </c:tx>
          <c:layout/>
          <c:overlay val="0"/>
          <c:spPr>
            <a:noFill/>
            <a:ln>
              <a:noFill/>
            </a:ln>
          </c:spPr>
        </c:title>
        <c:majorGridlines/>
        <c:delete val="0"/>
        <c:numFmt formatCode="General" sourceLinked="1"/>
        <c:majorTickMark val="in"/>
        <c:minorTickMark val="none"/>
        <c:tickLblPos val="nextTo"/>
        <c:txPr>
          <a:bodyPr/>
          <a:lstStyle/>
          <a:p>
            <a:pPr>
              <a:defRPr lang="en-US" cap="none" sz="1850" b="0" i="0" u="none" baseline="0"/>
            </a:pPr>
          </a:p>
        </c:txPr>
        <c:crossAx val="64835883"/>
        <c:crosses val="autoZero"/>
        <c:crossBetween val="midCat"/>
        <c:dispUnits/>
        <c:majorUnit val="5"/>
      </c:valAx>
      <c:valAx>
        <c:axId val="64835883"/>
        <c:scaling>
          <c:orientation val="minMax"/>
          <c:max val="60"/>
          <c:min val="30"/>
        </c:scaling>
        <c:axPos val="l"/>
        <c:title>
          <c:tx>
            <c:rich>
              <a:bodyPr vert="horz" rot="0" anchor="ctr"/>
              <a:lstStyle/>
              <a:p>
                <a:pPr algn="ctr">
                  <a:defRPr/>
                </a:pPr>
                <a:r>
                  <a:rPr lang="en-US" cap="none" sz="1650" b="0" i="0" u="none" baseline="0"/>
                  <a:t>機体重量(kg)</a:t>
                </a:r>
              </a:p>
            </c:rich>
          </c:tx>
          <c:layout>
            <c:manualLayout>
              <c:xMode val="factor"/>
              <c:yMode val="factor"/>
              <c:x val="0.0145"/>
              <c:y val="0.171"/>
            </c:manualLayout>
          </c:layout>
          <c:overlay val="0"/>
          <c:spPr>
            <a:noFill/>
            <a:ln>
              <a:noFill/>
            </a:ln>
          </c:spPr>
        </c:title>
        <c:majorGridlines/>
        <c:delete val="0"/>
        <c:numFmt formatCode="General" sourceLinked="1"/>
        <c:majorTickMark val="in"/>
        <c:minorTickMark val="none"/>
        <c:tickLblPos val="nextTo"/>
        <c:txPr>
          <a:bodyPr/>
          <a:lstStyle/>
          <a:p>
            <a:pPr>
              <a:defRPr lang="en-US" cap="none" sz="1850" b="0" i="0" u="none" baseline="0"/>
            </a:pPr>
          </a:p>
        </c:txPr>
        <c:crossAx val="59399770"/>
        <c:crosses val="autoZero"/>
        <c:crossBetween val="midCat"/>
        <c:dispUnits/>
      </c:valAx>
      <c:spPr>
        <a:noFill/>
      </c:spPr>
    </c:plotArea>
    <c:legend>
      <c:legendPos val="r"/>
      <c:layout>
        <c:manualLayout>
          <c:xMode val="edge"/>
          <c:yMode val="edge"/>
          <c:x val="0.798"/>
          <c:y val="0.105"/>
          <c:w val="0.202"/>
          <c:h val="0.895"/>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t>グラフ３；ｱｽﾍﾟｸﾄﾚｼｵと翼面荷重</a:t>
            </a:r>
          </a:p>
        </c:rich>
      </c:tx>
      <c:layout>
        <c:manualLayout>
          <c:xMode val="factor"/>
          <c:yMode val="factor"/>
          <c:x val="-0.045"/>
          <c:y val="-0.02"/>
        </c:manualLayout>
      </c:layout>
      <c:spPr>
        <a:noFill/>
        <a:ln w="12700">
          <a:solidFill/>
        </a:ln>
      </c:spPr>
    </c:title>
    <c:plotArea>
      <c:layout>
        <c:manualLayout>
          <c:xMode val="edge"/>
          <c:yMode val="edge"/>
          <c:x val="0.00775"/>
          <c:y val="0.056"/>
          <c:w val="0.773"/>
          <c:h val="0.92225"/>
        </c:manualLayout>
      </c:layout>
      <c:scatterChart>
        <c:scatterStyle val="lineMarker"/>
        <c:varyColors val="0"/>
        <c:ser>
          <c:idx val="0"/>
          <c:order val="0"/>
          <c:tx>
            <c:strRef>
              <c:f>ｸﾞﾗﾌﾃﾞｰﾀ!$AO$4</c:f>
              <c:strCache>
                <c:ptCount val="1"/>
                <c:pt idx="0">
                  <c:v>つくば鳥人間の会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000000"/>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ｸﾞﾗﾌﾃﾞｰﾀ!$AP$4:$BG$4</c:f>
              <c:numCache>
                <c:ptCount val="18"/>
                <c:pt idx="0">
                  <c:v>2.7586206896551726</c:v>
                </c:pt>
              </c:numCache>
            </c:numRef>
          </c:yVal>
          <c:smooth val="0"/>
        </c:ser>
        <c:ser>
          <c:idx val="1"/>
          <c:order val="1"/>
          <c:tx>
            <c:strRef>
              <c:f>ｸﾞﾗﾌﾃﾞｰﾀ!$AO$5</c:f>
              <c:strCache>
                <c:ptCount val="1"/>
                <c:pt idx="0">
                  <c:v>都立科技大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00"/>
              </a:solidFill>
              <a:ln>
                <a:solidFill>
                  <a:srgbClr val="FF0000"/>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ｸﾞﾗﾌﾃﾞｰﾀ!$AP$5:$BG$5</c:f>
              <c:numCache>
                <c:ptCount val="18"/>
                <c:pt idx="1">
                  <c:v>4</c:v>
                </c:pt>
              </c:numCache>
            </c:numRef>
          </c:yVal>
          <c:smooth val="0"/>
        </c:ser>
        <c:ser>
          <c:idx val="2"/>
          <c:order val="2"/>
          <c:tx>
            <c:strRef>
              <c:f>ｸﾞﾗﾌﾃﾞｰﾀ!$AO$6</c:f>
              <c:strCache>
                <c:ptCount val="1"/>
                <c:pt idx="0">
                  <c:v>豊田愛好会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00"/>
              </a:solidFill>
              <a:ln>
                <a:solidFill>
                  <a:srgbClr val="00FF00"/>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ｸﾞﾗﾌﾃﾞｰﾀ!$AP$6:$BG$6</c:f>
              <c:numCache>
                <c:ptCount val="18"/>
                <c:pt idx="2">
                  <c:v>3.560606060606061</c:v>
                </c:pt>
              </c:numCache>
            </c:numRef>
          </c:yVal>
          <c:smooth val="0"/>
        </c:ser>
        <c:ser>
          <c:idx val="3"/>
          <c:order val="3"/>
          <c:tx>
            <c:strRef>
              <c:f>ｸﾞﾗﾌﾃﾞｰﾀ!$AO$7</c:f>
              <c:strCache>
                <c:ptCount val="1"/>
                <c:pt idx="0">
                  <c:v>横浜国立大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FFFF"/>
              </a:solidFill>
              <a:ln>
                <a:solidFill>
                  <a:srgbClr val="000000"/>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ｸﾞﾗﾌﾃﾞｰﾀ!$AP$7:$BG$7</c:f>
              <c:numCache>
                <c:ptCount val="18"/>
                <c:pt idx="3">
                  <c:v>2.9766666666666666</c:v>
                </c:pt>
              </c:numCache>
            </c:numRef>
          </c:yVal>
          <c:smooth val="0"/>
        </c:ser>
        <c:ser>
          <c:idx val="4"/>
          <c:order val="4"/>
          <c:tx>
            <c:strRef>
              <c:f>ｸﾞﾗﾌﾃﾞｰﾀ!$AO$8</c:f>
              <c:strCache>
                <c:ptCount val="1"/>
                <c:pt idx="0">
                  <c:v>愛媛大学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no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ｸﾞﾗﾌﾃﾞｰﾀ!$AP$8:$BG$8</c:f>
              <c:numCache>
                <c:ptCount val="18"/>
                <c:pt idx="4">
                  <c:v>2.5242718446601944</c:v>
                </c:pt>
              </c:numCache>
            </c:numRef>
          </c:yVal>
          <c:smooth val="0"/>
        </c:ser>
        <c:ser>
          <c:idx val="5"/>
          <c:order val="5"/>
          <c:tx>
            <c:strRef>
              <c:f>ｸﾞﾗﾌﾃﾞｰﾀ!$AO$9</c:f>
              <c:strCache>
                <c:ptCount val="1"/>
                <c:pt idx="0">
                  <c:v>東北大学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E3E3E3"/>
              </a:solidFill>
              <a:ln>
                <a:solidFill>
                  <a:srgbClr val="800000"/>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ｸﾞﾗﾌﾃﾞｰﾀ!$AP$9:$BG$9</c:f>
              <c:numCache>
                <c:ptCount val="18"/>
                <c:pt idx="5">
                  <c:v>3.263888888888889</c:v>
                </c:pt>
              </c:numCache>
            </c:numRef>
          </c:yVal>
          <c:smooth val="0"/>
        </c:ser>
        <c:ser>
          <c:idx val="6"/>
          <c:order val="6"/>
          <c:tx>
            <c:strRef>
              <c:f>ｸﾞﾗﾌﾃﾞｰﾀ!$AO$10</c:f>
              <c:strCache>
                <c:ptCount val="1"/>
                <c:pt idx="0">
                  <c:v>広島大学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808000"/>
              </a:solidFill>
              <a:ln>
                <a:solidFill>
                  <a:srgbClr val="808000"/>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ｸﾞﾗﾌﾃﾞｰﾀ!$AP$10:$BG$10</c:f>
              <c:numCache>
                <c:ptCount val="18"/>
                <c:pt idx="6">
                  <c:v>3.2666043030869973</c:v>
                </c:pt>
              </c:numCache>
            </c:numRef>
          </c:yVal>
          <c:smooth val="0"/>
        </c:ser>
        <c:ser>
          <c:idx val="7"/>
          <c:order val="7"/>
          <c:tx>
            <c:strRef>
              <c:f>ｸﾞﾗﾌﾃﾞｰﾀ!$AO$11</c:f>
              <c:strCache>
                <c:ptCount val="1"/>
                <c:pt idx="0">
                  <c:v>金沢工業大学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0000"/>
              </a:solidFill>
              <a:ln>
                <a:solidFill>
                  <a:srgbClr val="800000"/>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ｸﾞﾗﾌﾃﾞｰﾀ!$AP$11:$BG$11</c:f>
              <c:numCache>
                <c:ptCount val="18"/>
                <c:pt idx="7">
                  <c:v>3.455571227080395</c:v>
                </c:pt>
              </c:numCache>
            </c:numRef>
          </c:yVal>
          <c:smooth val="0"/>
        </c:ser>
        <c:ser>
          <c:idx val="8"/>
          <c:order val="8"/>
          <c:tx>
            <c:strRef>
              <c:f>ｸﾞﾗﾌﾃﾞｰﾀ!$AO$12</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FF00FF"/>
              </a:solidFill>
              <a:ln>
                <a:solidFill>
                  <a:srgbClr val="FF00FF"/>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ｸﾞﾗﾌﾃﾞｰﾀ!$AP$12:$BG$12</c:f>
              <c:numCache>
                <c:ptCount val="18"/>
                <c:pt idx="8">
                  <c:v>3.0626351423203717</c:v>
                </c:pt>
              </c:numCache>
            </c:numRef>
          </c:yVal>
          <c:smooth val="0"/>
        </c:ser>
        <c:ser>
          <c:idx val="9"/>
          <c:order val="9"/>
          <c:tx>
            <c:strRef>
              <c:f>ｸﾞﾗﾌﾃﾞｰﾀ!$AO$13</c:f>
              <c:strCache>
                <c:ptCount val="1"/>
                <c:pt idx="0">
                  <c:v>芝工大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ｸﾞﾗﾌﾃﾞｰﾀ!$AP$13:$BG$13</c:f>
              <c:numCache>
                <c:ptCount val="18"/>
                <c:pt idx="9">
                  <c:v>4.063205417607223</c:v>
                </c:pt>
              </c:numCache>
            </c:numRef>
          </c:yVal>
          <c:smooth val="0"/>
        </c:ser>
        <c:ser>
          <c:idx val="10"/>
          <c:order val="10"/>
          <c:tx>
            <c:strRef>
              <c:f>ｸﾞﾗﾌﾃﾞｰﾀ!$AO$14</c:f>
              <c:strCache>
                <c:ptCount val="1"/>
                <c:pt idx="0">
                  <c:v>CoolThrust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ｸﾞﾗﾌﾃﾞｰﾀ!$AP$14:$BG$14</c:f>
              <c:numCache>
                <c:ptCount val="18"/>
                <c:pt idx="10">
                  <c:v>0</c:v>
                </c:pt>
              </c:numCache>
            </c:numRef>
          </c:yVal>
          <c:smooth val="0"/>
        </c:ser>
        <c:ser>
          <c:idx val="11"/>
          <c:order val="11"/>
          <c:tx>
            <c:strRef>
              <c:f>ｸﾞﾗﾌﾃﾞｰﾀ!$AO$15</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FF"/>
              </a:solidFill>
              <a:ln>
                <a:solidFill>
                  <a:srgbClr val="FF00FF"/>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ｸﾞﾗﾌﾃﾞｰﾀ!$AP$15:$BG$15</c:f>
              <c:numCache>
                <c:ptCount val="18"/>
                <c:pt idx="11">
                  <c:v>3.5517241379310347</c:v>
                </c:pt>
              </c:numCache>
            </c:numRef>
          </c:yVal>
          <c:smooth val="0"/>
        </c:ser>
        <c:ser>
          <c:idx val="12"/>
          <c:order val="12"/>
          <c:tx>
            <c:strRef>
              <c:f>ｸﾞﾗﾌﾃﾞｰﾀ!$AO$16</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FF0000"/>
              </a:solidFill>
              <a:ln>
                <a:solidFill>
                  <a:srgbClr val="FF0000"/>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ｸﾞﾗﾌﾃﾞｰﾀ!$AP$16:$BG$16</c:f>
              <c:numCache>
                <c:ptCount val="18"/>
                <c:pt idx="12">
                  <c:v>3.607142857142857</c:v>
                </c:pt>
              </c:numCache>
            </c:numRef>
          </c:yVal>
          <c:smooth val="0"/>
        </c:ser>
        <c:ser>
          <c:idx val="13"/>
          <c:order val="13"/>
          <c:tx>
            <c:strRef>
              <c:f>ｸﾞﾗﾌﾃﾞｰﾀ!$AO$17</c:f>
              <c:strCache>
                <c:ptCount val="1"/>
                <c:pt idx="0">
                  <c:v>山形大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CC9CCC"/>
              </a:solidFill>
              <a:ln>
                <a:solidFill>
                  <a:srgbClr val="000000"/>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ｸﾞﾗﾌﾃﾞｰﾀ!$AP$17:$BG$17</c:f>
              <c:numCache>
                <c:ptCount val="18"/>
                <c:pt idx="13">
                  <c:v>3.1147540983606556</c:v>
                </c:pt>
              </c:numCache>
            </c:numRef>
          </c:yVal>
          <c:smooth val="0"/>
        </c:ser>
        <c:ser>
          <c:idx val="14"/>
          <c:order val="14"/>
          <c:tx>
            <c:strRef>
              <c:f>ｸﾞﾗﾌﾃﾞｰﾀ!$AO$18</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CC99FF"/>
              </a:solidFill>
              <a:ln>
                <a:solidFill>
                  <a:srgbClr val="CC99FF"/>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ｸﾞﾗﾌﾃﾞｰﾀ!$AP$18:$BG$18</c:f>
              <c:numCache>
                <c:ptCount val="18"/>
                <c:pt idx="14">
                  <c:v>4.1594827586206895</c:v>
                </c:pt>
              </c:numCache>
            </c:numRef>
          </c:yVal>
          <c:smooth val="0"/>
        </c:ser>
        <c:ser>
          <c:idx val="15"/>
          <c:order val="15"/>
          <c:tx>
            <c:strRef>
              <c:f>ｸﾞﾗﾌﾃﾞｰﾀ!$AO$19</c:f>
              <c:strCache>
                <c:ptCount val="1"/>
                <c:pt idx="0">
                  <c:v>名古屋大学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E3E3E3"/>
              </a:solidFill>
              <a:ln>
                <a:solidFill>
                  <a:srgbClr val="000000"/>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ｸﾞﾗﾌﾃﾞｰﾀ!$AP$19:$BG$19</c:f>
              <c:numCache>
                <c:ptCount val="18"/>
                <c:pt idx="15">
                  <c:v>3.6693548387096775</c:v>
                </c:pt>
              </c:numCache>
            </c:numRef>
          </c:yVal>
          <c:smooth val="0"/>
        </c:ser>
        <c:ser>
          <c:idx val="16"/>
          <c:order val="16"/>
          <c:tx>
            <c:strRef>
              <c:f>ｸﾞﾗﾌﾃﾞｰﾀ!$AO$20</c:f>
              <c:strCache>
                <c:ptCount val="1"/>
                <c:pt idx="0">
                  <c:v>有人飛翔体</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3366FF"/>
              </a:solidFill>
              <a:ln>
                <a:solidFill>
                  <a:srgbClr val="3366FF"/>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ｸﾞﾗﾌﾃﾞｰﾀ!$AP$20:$BG$20</c:f>
              <c:numCache>
                <c:ptCount val="18"/>
                <c:pt idx="16">
                  <c:v>4.75</c:v>
                </c:pt>
              </c:numCache>
            </c:numRef>
          </c:yVal>
          <c:smooth val="0"/>
        </c:ser>
        <c:ser>
          <c:idx val="17"/>
          <c:order val="17"/>
          <c:tx>
            <c:strRef>
              <c:f>ｸﾞﾗﾌﾃﾞｰﾀ!$AO$21</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FFFF"/>
              </a:solidFill>
              <a:ln>
                <a:solidFill>
                  <a:srgbClr val="000000"/>
                </a:solidFill>
              </a:ln>
            </c:spPr>
          </c:marker>
          <c:xVal>
            <c:numRef>
              <c:f>ｸﾞﾗﾌﾃﾞｰﾀ!$AP$3:$BG$3</c:f>
              <c:numCache>
                <c:ptCount val="18"/>
                <c:pt idx="0">
                  <c:v>10.373563218390805</c:v>
                </c:pt>
                <c:pt idx="1">
                  <c:v>30.044444444444444</c:v>
                </c:pt>
                <c:pt idx="2">
                  <c:v>36.401515151515156</c:v>
                </c:pt>
                <c:pt idx="3">
                  <c:v>30</c:v>
                </c:pt>
                <c:pt idx="4">
                  <c:v>13.12621359223301</c:v>
                </c:pt>
                <c:pt idx="5">
                  <c:v>35.55555555555556</c:v>
                </c:pt>
                <c:pt idx="6">
                  <c:v>28.06361085126286</c:v>
                </c:pt>
                <c:pt idx="7">
                  <c:v>31.734837799717912</c:v>
                </c:pt>
                <c:pt idx="8">
                  <c:v>36.29789798305626</c:v>
                </c:pt>
                <c:pt idx="9">
                  <c:v>29.25507900677201</c:v>
                </c:pt>
                <c:pt idx="10">
                  <c:v>0</c:v>
                </c:pt>
                <c:pt idx="11">
                  <c:v>28.00862068965517</c:v>
                </c:pt>
                <c:pt idx="12">
                  <c:v>30.035714285714285</c:v>
                </c:pt>
                <c:pt idx="13">
                  <c:v>29.508196721311474</c:v>
                </c:pt>
                <c:pt idx="14">
                  <c:v>33.793103448275865</c:v>
                </c:pt>
                <c:pt idx="15">
                  <c:v>27.258064516129032</c:v>
                </c:pt>
                <c:pt idx="16">
                  <c:v>31.25</c:v>
                </c:pt>
                <c:pt idx="17">
                  <c:v>28.15504885993485</c:v>
                </c:pt>
              </c:numCache>
            </c:numRef>
          </c:xVal>
          <c:yVal>
            <c:numRef>
              <c:f>ｸﾞﾗﾌﾃﾞｰﾀ!$AP$21:$BG$21</c:f>
              <c:numCache>
                <c:ptCount val="18"/>
                <c:pt idx="17">
                  <c:v>3.224755700325733</c:v>
                </c:pt>
              </c:numCache>
            </c:numRef>
          </c:yVal>
          <c:smooth val="0"/>
        </c:ser>
        <c:axId val="46652036"/>
        <c:axId val="17215141"/>
      </c:scatterChart>
      <c:valAx>
        <c:axId val="46652036"/>
        <c:scaling>
          <c:orientation val="minMax"/>
          <c:min val="10"/>
        </c:scaling>
        <c:axPos val="b"/>
        <c:majorGridlines/>
        <c:delete val="0"/>
        <c:numFmt formatCode="General" sourceLinked="1"/>
        <c:majorTickMark val="in"/>
        <c:minorTickMark val="none"/>
        <c:tickLblPos val="nextTo"/>
        <c:txPr>
          <a:bodyPr/>
          <a:lstStyle/>
          <a:p>
            <a:pPr>
              <a:defRPr lang="en-US" cap="none" sz="1775" b="0" i="0" u="none" baseline="0"/>
            </a:pPr>
          </a:p>
        </c:txPr>
        <c:crossAx val="17215141"/>
        <c:crosses val="autoZero"/>
        <c:crossBetween val="midCat"/>
        <c:dispUnits/>
      </c:valAx>
      <c:valAx>
        <c:axId val="17215141"/>
        <c:scaling>
          <c:orientation val="minMax"/>
          <c:min val="2.5"/>
        </c:scaling>
        <c:axPos val="l"/>
        <c:title>
          <c:tx>
            <c:rich>
              <a:bodyPr vert="horz" rot="0" anchor="ctr"/>
              <a:lstStyle/>
              <a:p>
                <a:pPr algn="ctr">
                  <a:defRPr/>
                </a:pPr>
                <a:r>
                  <a:rPr lang="en-US" cap="none" sz="1350" b="0" i="0" u="none" baseline="0"/>
                  <a:t>翼面荷重(kg/m＾2)</a:t>
                </a:r>
              </a:p>
            </c:rich>
          </c:tx>
          <c:layout>
            <c:manualLayout>
              <c:xMode val="factor"/>
              <c:yMode val="factor"/>
              <c:x val="0.0465"/>
              <c:y val="0.17075"/>
            </c:manualLayout>
          </c:layout>
          <c:overlay val="0"/>
          <c:spPr>
            <a:noFill/>
            <a:ln>
              <a:noFill/>
            </a:ln>
          </c:spPr>
        </c:title>
        <c:majorGridlines/>
        <c:delete val="0"/>
        <c:numFmt formatCode="0.0_);[Red]\(0.0\)" sourceLinked="0"/>
        <c:majorTickMark val="in"/>
        <c:minorTickMark val="none"/>
        <c:tickLblPos val="nextTo"/>
        <c:txPr>
          <a:bodyPr/>
          <a:lstStyle/>
          <a:p>
            <a:pPr>
              <a:defRPr lang="en-US" cap="none" sz="1775" b="0" i="0" u="none" baseline="0"/>
            </a:pPr>
          </a:p>
        </c:txPr>
        <c:crossAx val="46652036"/>
        <c:crosses val="autoZero"/>
        <c:crossBetween val="midCat"/>
        <c:dispUnits/>
      </c:valAx>
      <c:spPr>
        <a:noFill/>
      </c:spPr>
    </c:plotArea>
    <c:legend>
      <c:legendPos val="r"/>
      <c:layout>
        <c:manualLayout>
          <c:xMode val="edge"/>
          <c:yMode val="edge"/>
          <c:x val="0.801"/>
          <c:y val="0.164"/>
          <c:w val="0.18375"/>
          <c:h val="0.836"/>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87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グラフ６；大会記録と試験飛行実績</a:t>
            </a:r>
          </a:p>
        </c:rich>
      </c:tx>
      <c:layout>
        <c:manualLayout>
          <c:xMode val="factor"/>
          <c:yMode val="factor"/>
          <c:x val="0.0025"/>
          <c:y val="-0.01725"/>
        </c:manualLayout>
      </c:layout>
      <c:spPr>
        <a:noFill/>
        <a:ln w="12700">
          <a:solidFill/>
        </a:ln>
      </c:spPr>
    </c:title>
    <c:plotArea>
      <c:layout>
        <c:manualLayout>
          <c:xMode val="edge"/>
          <c:yMode val="edge"/>
          <c:x val="0.0015"/>
          <c:y val="0.03975"/>
          <c:w val="0.991"/>
          <c:h val="0.933"/>
        </c:manualLayout>
      </c:layout>
      <c:scatterChart>
        <c:scatterStyle val="lineMarker"/>
        <c:varyColors val="0"/>
        <c:ser>
          <c:idx val="0"/>
          <c:order val="0"/>
          <c:tx>
            <c:strRef>
              <c:f>ｸﾞﾗﾌﾃﾞｰﾀ!$U$31</c:f>
              <c:strCache>
                <c:ptCount val="1"/>
                <c:pt idx="0">
                  <c:v>つくば鳥人間の会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000000"/>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ｸﾞﾗﾌﾃﾞｰﾀ!$V$31:$AM$31</c:f>
              <c:numCache>
                <c:ptCount val="18"/>
                <c:pt idx="0">
                  <c:v>104.27</c:v>
                </c:pt>
              </c:numCache>
            </c:numRef>
          </c:yVal>
          <c:smooth val="0"/>
        </c:ser>
        <c:ser>
          <c:idx val="1"/>
          <c:order val="1"/>
          <c:tx>
            <c:strRef>
              <c:f>ｸﾞﾗﾌﾃﾞｰﾀ!$U$32</c:f>
              <c:strCache>
                <c:ptCount val="1"/>
                <c:pt idx="0">
                  <c:v>都立科技大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00"/>
              </a:solidFill>
              <a:ln>
                <a:solidFill>
                  <a:srgbClr val="FF0000"/>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ｸﾞﾗﾌﾃﾞｰﾀ!$V$32:$AM$32</c:f>
              <c:numCache>
                <c:ptCount val="18"/>
                <c:pt idx="1">
                  <c:v>20.67</c:v>
                </c:pt>
              </c:numCache>
            </c:numRef>
          </c:yVal>
          <c:smooth val="0"/>
        </c:ser>
        <c:ser>
          <c:idx val="2"/>
          <c:order val="2"/>
          <c:tx>
            <c:strRef>
              <c:f>ｸﾞﾗﾌﾃﾞｰﾀ!$U$33</c:f>
              <c:strCache>
                <c:ptCount val="1"/>
                <c:pt idx="0">
                  <c:v>豊田愛好会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00"/>
              </a:solidFill>
              <a:ln>
                <a:solidFill>
                  <a:srgbClr val="00FF00"/>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ｸﾞﾗﾌﾃﾞｰﾀ!$V$33:$AM$33</c:f>
              <c:numCache>
                <c:ptCount val="18"/>
                <c:pt idx="2">
                  <c:v>2754.64</c:v>
                </c:pt>
              </c:numCache>
            </c:numRef>
          </c:yVal>
          <c:smooth val="0"/>
        </c:ser>
        <c:ser>
          <c:idx val="3"/>
          <c:order val="3"/>
          <c:tx>
            <c:strRef>
              <c:f>ｸﾞﾗﾌﾃﾞｰﾀ!$U$34</c:f>
              <c:strCache>
                <c:ptCount val="1"/>
                <c:pt idx="0">
                  <c:v>横浜国立大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FFFF"/>
              </a:solidFill>
              <a:ln>
                <a:solidFill>
                  <a:srgbClr val="000000"/>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ｸﾞﾗﾌﾃﾞｰﾀ!$V$34:$AM$34</c:f>
              <c:numCache>
                <c:ptCount val="18"/>
                <c:pt idx="3">
                  <c:v>72</c:v>
                </c:pt>
              </c:numCache>
            </c:numRef>
          </c:yVal>
          <c:smooth val="0"/>
        </c:ser>
        <c:ser>
          <c:idx val="4"/>
          <c:order val="4"/>
          <c:tx>
            <c:strRef>
              <c:f>ｸﾞﾗﾌﾃﾞｰﾀ!$U$35</c:f>
              <c:strCache>
                <c:ptCount val="1"/>
                <c:pt idx="0">
                  <c:v>愛媛大学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ｸﾞﾗﾌﾃﾞｰﾀ!$V$35:$AM$35</c:f>
              <c:numCache>
                <c:ptCount val="18"/>
                <c:pt idx="4">
                  <c:v>1</c:v>
                </c:pt>
              </c:numCache>
            </c:numRef>
          </c:yVal>
          <c:smooth val="0"/>
        </c:ser>
        <c:ser>
          <c:idx val="5"/>
          <c:order val="5"/>
          <c:tx>
            <c:strRef>
              <c:f>ｸﾞﾗﾌﾃﾞｰﾀ!$U$36</c:f>
              <c:strCache>
                <c:ptCount val="1"/>
                <c:pt idx="0">
                  <c:v>東北大学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E3E3E3"/>
              </a:solidFill>
              <a:ln>
                <a:solidFill>
                  <a:srgbClr val="800000"/>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ｸﾞﾗﾌﾃﾞｰﾀ!$V$36:$AM$36</c:f>
              <c:numCache>
                <c:ptCount val="18"/>
                <c:pt idx="5">
                  <c:v>24823.01</c:v>
                </c:pt>
              </c:numCache>
            </c:numRef>
          </c:yVal>
          <c:smooth val="0"/>
        </c:ser>
        <c:ser>
          <c:idx val="6"/>
          <c:order val="6"/>
          <c:tx>
            <c:strRef>
              <c:f>ｸﾞﾗﾌﾃﾞｰﾀ!$U$37</c:f>
              <c:strCache>
                <c:ptCount val="1"/>
                <c:pt idx="0">
                  <c:v>広島大学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808000"/>
              </a:solidFill>
              <a:ln>
                <a:solidFill>
                  <a:srgbClr val="808000"/>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ｸﾞﾗﾌﾃﾞｰﾀ!$V$37:$AM$37</c:f>
              <c:numCache>
                <c:ptCount val="18"/>
                <c:pt idx="6">
                  <c:v>68.26</c:v>
                </c:pt>
              </c:numCache>
            </c:numRef>
          </c:yVal>
          <c:smooth val="0"/>
        </c:ser>
        <c:ser>
          <c:idx val="7"/>
          <c:order val="7"/>
          <c:tx>
            <c:strRef>
              <c:f>ｸﾞﾗﾌﾃﾞｰﾀ!$U$38</c:f>
              <c:strCache>
                <c:ptCount val="1"/>
                <c:pt idx="0">
                  <c:v>金沢工業大学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0000"/>
              </a:solidFill>
              <a:ln>
                <a:solidFill>
                  <a:srgbClr val="800000"/>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ｸﾞﾗﾌﾃﾞｰﾀ!$V$38:$AM$38</c:f>
              <c:numCache>
                <c:ptCount val="18"/>
                <c:pt idx="7">
                  <c:v>44.71</c:v>
                </c:pt>
              </c:numCache>
            </c:numRef>
          </c:yVal>
          <c:smooth val="0"/>
        </c:ser>
        <c:ser>
          <c:idx val="8"/>
          <c:order val="8"/>
          <c:tx>
            <c:strRef>
              <c:f>ｸﾞﾗﾌﾃﾞｰﾀ!$U$39</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FF00FF"/>
              </a:solidFill>
              <a:ln>
                <a:solidFill>
                  <a:srgbClr val="FF00FF"/>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ｸﾞﾗﾌﾃﾞｰﾀ!$V$39:$AM$39</c:f>
              <c:numCache>
                <c:ptCount val="18"/>
                <c:pt idx="8">
                  <c:v>34654.1</c:v>
                </c:pt>
              </c:numCache>
            </c:numRef>
          </c:yVal>
          <c:smooth val="0"/>
        </c:ser>
        <c:ser>
          <c:idx val="9"/>
          <c:order val="9"/>
          <c:tx>
            <c:strRef>
              <c:f>ｸﾞﾗﾌﾃﾞｰﾀ!$U$40</c:f>
              <c:strCache>
                <c:ptCount val="1"/>
                <c:pt idx="0">
                  <c:v>芝工大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ｸﾞﾗﾌﾃﾞｰﾀ!$V$40:$AM$40</c:f>
              <c:numCache>
                <c:ptCount val="18"/>
                <c:pt idx="9">
                  <c:v>435.64</c:v>
                </c:pt>
              </c:numCache>
            </c:numRef>
          </c:yVal>
          <c:smooth val="0"/>
        </c:ser>
        <c:ser>
          <c:idx val="10"/>
          <c:order val="10"/>
          <c:tx>
            <c:strRef>
              <c:f>ｸﾞﾗﾌﾃﾞｰﾀ!$U$41</c:f>
              <c:strCache>
                <c:ptCount val="1"/>
                <c:pt idx="0">
                  <c:v>CoolThrust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ｸﾞﾗﾌﾃﾞｰﾀ!$V$41:$AM$41</c:f>
              <c:numCache>
                <c:ptCount val="18"/>
                <c:pt idx="10">
                  <c:v>1</c:v>
                </c:pt>
              </c:numCache>
            </c:numRef>
          </c:yVal>
          <c:smooth val="0"/>
        </c:ser>
        <c:ser>
          <c:idx val="11"/>
          <c:order val="11"/>
          <c:tx>
            <c:strRef>
              <c:f>ｸﾞﾗﾌﾃﾞｰﾀ!$U$42</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00FF"/>
              </a:solidFill>
              <a:ln>
                <a:solidFill>
                  <a:srgbClr val="FF00FF"/>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ｸﾞﾗﾌﾃﾞｰﾀ!$V$42:$AM$42</c:f>
              <c:numCache>
                <c:ptCount val="18"/>
                <c:pt idx="11">
                  <c:v>19.7</c:v>
                </c:pt>
              </c:numCache>
            </c:numRef>
          </c:yVal>
          <c:smooth val="0"/>
        </c:ser>
        <c:ser>
          <c:idx val="12"/>
          <c:order val="12"/>
          <c:tx>
            <c:strRef>
              <c:f>ｸﾞﾗﾌﾃﾞｰﾀ!$U$43</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FF0000"/>
              </a:solidFill>
              <a:ln>
                <a:solidFill>
                  <a:srgbClr val="FF0000"/>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ｸﾞﾗﾌﾃﾞｰﾀ!$V$43:$AM$43</c:f>
              <c:numCache>
                <c:ptCount val="18"/>
                <c:pt idx="12">
                  <c:v>116.38</c:v>
                </c:pt>
              </c:numCache>
            </c:numRef>
          </c:yVal>
          <c:smooth val="0"/>
        </c:ser>
        <c:ser>
          <c:idx val="13"/>
          <c:order val="13"/>
          <c:tx>
            <c:strRef>
              <c:f>ｸﾞﾗﾌﾃﾞｰﾀ!$U$44</c:f>
              <c:strCache>
                <c:ptCount val="1"/>
                <c:pt idx="0">
                  <c:v>山形大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CC9CCC"/>
              </a:solidFill>
              <a:ln>
                <a:solidFill>
                  <a:srgbClr val="000000"/>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ｸﾞﾗﾌﾃﾞｰﾀ!$V$44:$AM$44</c:f>
              <c:numCache>
                <c:ptCount val="18"/>
                <c:pt idx="13">
                  <c:v>14.31</c:v>
                </c:pt>
              </c:numCache>
            </c:numRef>
          </c:yVal>
          <c:smooth val="0"/>
        </c:ser>
        <c:ser>
          <c:idx val="14"/>
          <c:order val="14"/>
          <c:tx>
            <c:strRef>
              <c:f>ｸﾞﾗﾌﾃﾞｰﾀ!$U$45</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99FF"/>
              </a:solidFill>
              <a:ln>
                <a:solidFill>
                  <a:srgbClr val="CC99FF"/>
                </a:solidFill>
              </a:ln>
            </c:spPr>
          </c:marker>
          <c:dPt>
            <c:idx val="14"/>
            <c:spPr>
              <a:ln w="3175">
                <a:noFill/>
              </a:ln>
            </c:spPr>
            <c:marker>
              <c:size val="12"/>
              <c:spPr>
                <a:solidFill>
                  <a:srgbClr val="CC99FF"/>
                </a:solidFill>
                <a:ln>
                  <a:solidFill>
                    <a:srgbClr val="CC99FF"/>
                  </a:solidFill>
                </a:ln>
              </c:spPr>
            </c:marker>
          </c:dPt>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ｸﾞﾗﾌﾃﾞｰﾀ!$V$45:$AM$45</c:f>
              <c:numCache>
                <c:ptCount val="18"/>
                <c:pt idx="14">
                  <c:v>15299.83</c:v>
                </c:pt>
              </c:numCache>
            </c:numRef>
          </c:yVal>
          <c:smooth val="0"/>
        </c:ser>
        <c:ser>
          <c:idx val="15"/>
          <c:order val="15"/>
          <c:tx>
            <c:strRef>
              <c:f>ｸﾞﾗﾌﾃﾞｰﾀ!$U$46</c:f>
              <c:strCache>
                <c:ptCount val="1"/>
                <c:pt idx="0">
                  <c:v>名古屋大学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E3E3E3"/>
              </a:solidFill>
              <a:ln>
                <a:solidFill>
                  <a:srgbClr val="000000"/>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ｸﾞﾗﾌﾃﾞｰﾀ!$V$46:$AM$46</c:f>
              <c:numCache>
                <c:ptCount val="18"/>
                <c:pt idx="15">
                  <c:v>786.55</c:v>
                </c:pt>
              </c:numCache>
            </c:numRef>
          </c:yVal>
          <c:smooth val="0"/>
        </c:ser>
        <c:ser>
          <c:idx val="16"/>
          <c:order val="16"/>
          <c:tx>
            <c:strRef>
              <c:f>ｸﾞﾗﾌﾃﾞｰﾀ!$U$47</c:f>
              <c:strCache>
                <c:ptCount val="1"/>
                <c:pt idx="0">
                  <c:v>有人飛翔体</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3366FF"/>
              </a:solidFill>
              <a:ln>
                <a:solidFill>
                  <a:srgbClr val="3366FF"/>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ｸﾞﾗﾌﾃﾞｰﾀ!$V$47:$AM$47</c:f>
              <c:numCache>
                <c:ptCount val="18"/>
                <c:pt idx="16">
                  <c:v>373.94</c:v>
                </c:pt>
              </c:numCache>
            </c:numRef>
          </c:yVal>
          <c:smooth val="0"/>
        </c:ser>
        <c:ser>
          <c:idx val="17"/>
          <c:order val="17"/>
          <c:tx>
            <c:strRef>
              <c:f>ｸﾞﾗﾌﾃﾞｰﾀ!$U$48</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FFFF"/>
              </a:solidFill>
              <a:ln>
                <a:solidFill>
                  <a:srgbClr val="000000"/>
                </a:solidFill>
              </a:ln>
            </c:spPr>
          </c:marker>
          <c:xVal>
            <c:numRef>
              <c:f>ｸﾞﾗﾌﾃﾞｰﾀ!$V$30:$AM$30</c:f>
              <c:numCache>
                <c:ptCount val="18"/>
                <c:pt idx="0">
                  <c:v>0</c:v>
                </c:pt>
                <c:pt idx="1">
                  <c:v>0</c:v>
                </c:pt>
                <c:pt idx="2">
                  <c:v>7</c:v>
                </c:pt>
                <c:pt idx="3">
                  <c:v>2.1</c:v>
                </c:pt>
                <c:pt idx="4">
                  <c:v>0</c:v>
                </c:pt>
                <c:pt idx="5">
                  <c:v>2</c:v>
                </c:pt>
                <c:pt idx="6">
                  <c:v>0</c:v>
                </c:pt>
                <c:pt idx="7">
                  <c:v>3.2</c:v>
                </c:pt>
                <c:pt idx="8">
                  <c:v>35</c:v>
                </c:pt>
                <c:pt idx="9">
                  <c:v>4.5</c:v>
                </c:pt>
                <c:pt idx="10">
                  <c:v>0</c:v>
                </c:pt>
                <c:pt idx="11">
                  <c:v>0</c:v>
                </c:pt>
                <c:pt idx="12">
                  <c:v>0.5</c:v>
                </c:pt>
                <c:pt idx="13">
                  <c:v>0.04</c:v>
                </c:pt>
                <c:pt idx="14">
                  <c:v>4</c:v>
                </c:pt>
                <c:pt idx="15">
                  <c:v>1</c:v>
                </c:pt>
                <c:pt idx="16">
                  <c:v>0.5</c:v>
                </c:pt>
                <c:pt idx="17">
                  <c:v>1.6</c:v>
                </c:pt>
              </c:numCache>
            </c:numRef>
          </c:xVal>
          <c:yVal>
            <c:numRef>
              <c:f>ｸﾞﾗﾌﾃﾞｰﾀ!$V$48:$AM$48</c:f>
              <c:numCache>
                <c:ptCount val="18"/>
                <c:pt idx="17">
                  <c:v>32177.99</c:v>
                </c:pt>
              </c:numCache>
            </c:numRef>
          </c:yVal>
          <c:smooth val="0"/>
        </c:ser>
        <c:axId val="20718542"/>
        <c:axId val="52249151"/>
      </c:scatterChart>
      <c:valAx>
        <c:axId val="20718542"/>
        <c:scaling>
          <c:orientation val="minMax"/>
          <c:max val="35"/>
        </c:scaling>
        <c:axPos val="b"/>
        <c:title>
          <c:tx>
            <c:rich>
              <a:bodyPr vert="horz" rot="0" anchor="ctr"/>
              <a:lstStyle/>
              <a:p>
                <a:pPr algn="ctr">
                  <a:defRPr/>
                </a:pPr>
                <a:r>
                  <a:rPr lang="en-US" cap="none" sz="1400" b="0" i="0" u="none" baseline="0"/>
                  <a:t>試験飛行述べ距離（km）</a:t>
                </a:r>
              </a:p>
            </c:rich>
          </c:tx>
          <c:layout>
            <c:manualLayout>
              <c:xMode val="factor"/>
              <c:yMode val="factor"/>
              <c:x val="0.004"/>
              <c:y val="0.00075"/>
            </c:manualLayout>
          </c:layout>
          <c:overlay val="0"/>
          <c:spPr>
            <a:noFill/>
            <a:ln>
              <a:noFill/>
            </a:ln>
          </c:spPr>
        </c:title>
        <c:majorGridlines/>
        <c:delete val="0"/>
        <c:numFmt formatCode="General" sourceLinked="1"/>
        <c:majorTickMark val="in"/>
        <c:minorTickMark val="none"/>
        <c:tickLblPos val="nextTo"/>
        <c:txPr>
          <a:bodyPr/>
          <a:lstStyle/>
          <a:p>
            <a:pPr>
              <a:defRPr lang="en-US" cap="none" sz="1600" b="0" i="0" u="none" baseline="0"/>
            </a:pPr>
          </a:p>
        </c:txPr>
        <c:crossAx val="52249151"/>
        <c:crosses val="autoZero"/>
        <c:crossBetween val="midCat"/>
        <c:dispUnits/>
      </c:valAx>
      <c:valAx>
        <c:axId val="52249151"/>
        <c:scaling>
          <c:logBase val="10"/>
          <c:orientation val="minMax"/>
          <c:max val="100000"/>
        </c:scaling>
        <c:axPos val="l"/>
        <c:title>
          <c:tx>
            <c:rich>
              <a:bodyPr vert="horz" rot="0" anchor="ctr"/>
              <a:lstStyle/>
              <a:p>
                <a:pPr algn="ctr">
                  <a:defRPr/>
                </a:pPr>
                <a:r>
                  <a:rPr lang="en-US" cap="none" sz="1400" b="0" i="0" u="none" baseline="0"/>
                  <a:t>大会記録(m）</a:t>
                </a:r>
              </a:p>
            </c:rich>
          </c:tx>
          <c:layout>
            <c:manualLayout>
              <c:xMode val="factor"/>
              <c:yMode val="factor"/>
              <c:x val="0.036"/>
              <c:y val="0.137"/>
            </c:manualLayout>
          </c:layout>
          <c:overlay val="0"/>
          <c:spPr>
            <a:noFill/>
            <a:ln>
              <a:noFill/>
            </a:ln>
          </c:spPr>
        </c:title>
        <c:majorGridlines/>
        <c:delete val="0"/>
        <c:numFmt formatCode="#,##0_ " sourceLinked="0"/>
        <c:majorTickMark val="in"/>
        <c:minorTickMark val="none"/>
        <c:tickLblPos val="nextTo"/>
        <c:txPr>
          <a:bodyPr/>
          <a:lstStyle/>
          <a:p>
            <a:pPr>
              <a:defRPr lang="en-US" cap="none" sz="1600" b="0" i="0" u="none" baseline="0"/>
            </a:pPr>
          </a:p>
        </c:txPr>
        <c:crossAx val="20718542"/>
        <c:crosses val="autoZero"/>
        <c:crossBetween val="midCat"/>
        <c:dispUnits/>
      </c:valAx>
      <c:spPr>
        <a:noFill/>
      </c:spPr>
    </c:plotArea>
    <c:legend>
      <c:legendPos val="r"/>
      <c:legendEntry>
        <c:idx val="4"/>
        <c:delete val="1"/>
      </c:legendEntry>
      <c:legendEntry>
        <c:idx val="10"/>
        <c:delete val="1"/>
      </c:legendEntry>
      <c:layout>
        <c:manualLayout>
          <c:xMode val="edge"/>
          <c:yMode val="edge"/>
          <c:x val="0.66925"/>
          <c:y val="0.07775"/>
          <c:w val="0.2155"/>
          <c:h val="0.813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グラフ４；飛行速度と必要馬力</a:t>
            </a:r>
          </a:p>
        </c:rich>
      </c:tx>
      <c:layout>
        <c:manualLayout>
          <c:xMode val="factor"/>
          <c:yMode val="factor"/>
          <c:x val="-0.06625"/>
          <c:y val="-0.0195"/>
        </c:manualLayout>
      </c:layout>
      <c:spPr>
        <a:noFill/>
        <a:ln w="12700">
          <a:solidFill/>
        </a:ln>
      </c:spPr>
    </c:title>
    <c:plotArea>
      <c:layout>
        <c:manualLayout>
          <c:xMode val="edge"/>
          <c:yMode val="edge"/>
          <c:x val="0"/>
          <c:y val="0.0295"/>
          <c:w val="0.78175"/>
          <c:h val="0.94375"/>
        </c:manualLayout>
      </c:layout>
      <c:scatterChart>
        <c:scatterStyle val="lineMarker"/>
        <c:varyColors val="0"/>
        <c:ser>
          <c:idx val="0"/>
          <c:order val="0"/>
          <c:tx>
            <c:strRef>
              <c:f>ｸﾞﾗﾌﾃﾞｰﾀ!$BI$4</c:f>
              <c:strCache>
                <c:ptCount val="1"/>
                <c:pt idx="0">
                  <c:v>つくば鳥人間の会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000000"/>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ｸﾞﾗﾌﾃﾞｰﾀ!$BJ$4:$CA$4</c:f>
              <c:numCache>
                <c:ptCount val="18"/>
                <c:pt idx="0">
                  <c:v>365</c:v>
                </c:pt>
              </c:numCache>
            </c:numRef>
          </c:yVal>
          <c:smooth val="0"/>
        </c:ser>
        <c:ser>
          <c:idx val="1"/>
          <c:order val="1"/>
          <c:tx>
            <c:strRef>
              <c:f>ｸﾞﾗﾌﾃﾞｰﾀ!$BI$5</c:f>
              <c:strCache>
                <c:ptCount val="1"/>
                <c:pt idx="0">
                  <c:v>都立科技大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0000"/>
              </a:solidFill>
              <a:ln>
                <a:solidFill>
                  <a:srgbClr val="FF0000"/>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ｸﾞﾗﾌﾃﾞｰﾀ!$BJ$5:$CA$5</c:f>
              <c:numCache>
                <c:ptCount val="18"/>
                <c:pt idx="1">
                  <c:v>250</c:v>
                </c:pt>
              </c:numCache>
            </c:numRef>
          </c:yVal>
          <c:smooth val="0"/>
        </c:ser>
        <c:ser>
          <c:idx val="2"/>
          <c:order val="2"/>
          <c:tx>
            <c:strRef>
              <c:f>ｸﾞﾗﾌﾃﾞｰﾀ!$BI$6</c:f>
              <c:strCache>
                <c:ptCount val="1"/>
                <c:pt idx="0">
                  <c:v>豊田愛好会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00"/>
              </a:solidFill>
              <a:ln>
                <a:solidFill>
                  <a:srgbClr val="00FF00"/>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ｸﾞﾗﾌﾃﾞｰﾀ!$BJ$6:$CA$6</c:f>
              <c:numCache>
                <c:ptCount val="18"/>
                <c:pt idx="2">
                  <c:v>270</c:v>
                </c:pt>
              </c:numCache>
            </c:numRef>
          </c:yVal>
          <c:smooth val="0"/>
        </c:ser>
        <c:ser>
          <c:idx val="3"/>
          <c:order val="3"/>
          <c:tx>
            <c:strRef>
              <c:f>ｸﾞﾗﾌﾃﾞｰﾀ!$BI$7</c:f>
              <c:strCache>
                <c:ptCount val="1"/>
                <c:pt idx="0">
                  <c:v>横浜国立大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FFFF"/>
              </a:solidFill>
              <a:ln>
                <a:solidFill>
                  <a:srgbClr val="000000"/>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ｸﾞﾗﾌﾃﾞｰﾀ!$BJ$7:$CA$7</c:f>
              <c:numCache>
                <c:ptCount val="18"/>
                <c:pt idx="3">
                  <c:v>216</c:v>
                </c:pt>
              </c:numCache>
            </c:numRef>
          </c:yVal>
          <c:smooth val="0"/>
        </c:ser>
        <c:ser>
          <c:idx val="4"/>
          <c:order val="4"/>
          <c:tx>
            <c:strRef>
              <c:f>ｸﾞﾗﾌﾃﾞｰﾀ!$BI$8</c:f>
              <c:strCache>
                <c:ptCount val="1"/>
                <c:pt idx="0">
                  <c:v>愛媛大学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no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ｸﾞﾗﾌﾃﾞｰﾀ!$BJ$8:$CA$8</c:f>
              <c:numCache>
                <c:ptCount val="18"/>
                <c:pt idx="4">
                  <c:v>240</c:v>
                </c:pt>
              </c:numCache>
            </c:numRef>
          </c:yVal>
          <c:smooth val="0"/>
        </c:ser>
        <c:ser>
          <c:idx val="5"/>
          <c:order val="5"/>
          <c:tx>
            <c:strRef>
              <c:f>ｸﾞﾗﾌﾃﾞｰﾀ!$BI$9</c:f>
              <c:strCache>
                <c:ptCount val="1"/>
                <c:pt idx="0">
                  <c:v>東北大学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E3E3E3"/>
              </a:solidFill>
              <a:ln>
                <a:solidFill>
                  <a:srgbClr val="800000"/>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ｸﾞﾗﾌﾃﾞｰﾀ!$BJ$9:$CA$9</c:f>
              <c:numCache>
                <c:ptCount val="18"/>
                <c:pt idx="5">
                  <c:v>233</c:v>
                </c:pt>
              </c:numCache>
            </c:numRef>
          </c:yVal>
          <c:smooth val="0"/>
        </c:ser>
        <c:ser>
          <c:idx val="6"/>
          <c:order val="6"/>
          <c:tx>
            <c:strRef>
              <c:f>ｸﾞﾗﾌﾃﾞｰﾀ!$BI$10</c:f>
              <c:strCache>
                <c:ptCount val="1"/>
                <c:pt idx="0">
                  <c:v>広島大学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808000"/>
              </a:solidFill>
              <a:ln>
                <a:solidFill>
                  <a:srgbClr val="808000"/>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ｸﾞﾗﾌﾃﾞｰﾀ!$BJ$10:$CA$10</c:f>
              <c:numCache>
                <c:ptCount val="18"/>
                <c:pt idx="6">
                  <c:v>280</c:v>
                </c:pt>
              </c:numCache>
            </c:numRef>
          </c:yVal>
          <c:smooth val="0"/>
        </c:ser>
        <c:ser>
          <c:idx val="7"/>
          <c:order val="7"/>
          <c:tx>
            <c:strRef>
              <c:f>ｸﾞﾗﾌﾃﾞｰﾀ!$BI$11</c:f>
              <c:strCache>
                <c:ptCount val="1"/>
                <c:pt idx="0">
                  <c:v>金沢工業大学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0000"/>
              </a:solidFill>
              <a:ln>
                <a:solidFill>
                  <a:srgbClr val="800000"/>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ｸﾞﾗﾌﾃﾞｰﾀ!$BJ$11:$CA$11</c:f>
              <c:numCache>
                <c:ptCount val="18"/>
                <c:pt idx="7">
                  <c:v>220</c:v>
                </c:pt>
              </c:numCache>
            </c:numRef>
          </c:yVal>
          <c:smooth val="0"/>
        </c:ser>
        <c:ser>
          <c:idx val="8"/>
          <c:order val="8"/>
          <c:tx>
            <c:strRef>
              <c:f>ｸﾞﾗﾌﾃﾞｰﾀ!$BI$12</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FF00FF"/>
              </a:solidFill>
              <a:ln>
                <a:solidFill>
                  <a:srgbClr val="FF00FF"/>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ｸﾞﾗﾌﾃﾞｰﾀ!$BJ$12:$CA$12</c:f>
              <c:numCache>
                <c:ptCount val="18"/>
                <c:pt idx="8">
                  <c:v>210</c:v>
                </c:pt>
              </c:numCache>
            </c:numRef>
          </c:yVal>
          <c:smooth val="0"/>
        </c:ser>
        <c:ser>
          <c:idx val="9"/>
          <c:order val="9"/>
          <c:tx>
            <c:strRef>
              <c:f>ｸﾞﾗﾌﾃﾞｰﾀ!$BI$13</c:f>
              <c:strCache>
                <c:ptCount val="1"/>
                <c:pt idx="0">
                  <c:v>芝工大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ｸﾞﾗﾌﾃﾞｰﾀ!$BJ$13:$CA$13</c:f>
              <c:numCache>
                <c:ptCount val="18"/>
                <c:pt idx="9">
                  <c:v>300</c:v>
                </c:pt>
              </c:numCache>
            </c:numRef>
          </c:yVal>
          <c:smooth val="0"/>
        </c:ser>
        <c:ser>
          <c:idx val="10"/>
          <c:order val="10"/>
          <c:tx>
            <c:strRef>
              <c:f>ｸﾞﾗﾌﾃﾞｰﾀ!$BI$14</c:f>
              <c:strCache>
                <c:ptCount val="1"/>
                <c:pt idx="0">
                  <c:v>CoolThrust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ｸﾞﾗﾌﾃﾞｰﾀ!$BJ$14:$CA$14</c:f>
              <c:numCache>
                <c:ptCount val="18"/>
                <c:pt idx="10">
                  <c:v>0</c:v>
                </c:pt>
              </c:numCache>
            </c:numRef>
          </c:yVal>
          <c:smooth val="0"/>
        </c:ser>
        <c:ser>
          <c:idx val="11"/>
          <c:order val="11"/>
          <c:tx>
            <c:strRef>
              <c:f>ｸﾞﾗﾌﾃﾞｰﾀ!$BI$15</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FF00FF"/>
              </a:solidFill>
              <a:ln>
                <a:solidFill>
                  <a:srgbClr val="FF00FF"/>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ｸﾞﾗﾌﾃﾞｰﾀ!$BJ$15:$CA$15</c:f>
              <c:numCache>
                <c:ptCount val="18"/>
                <c:pt idx="11">
                  <c:v>290</c:v>
                </c:pt>
              </c:numCache>
            </c:numRef>
          </c:yVal>
          <c:smooth val="0"/>
        </c:ser>
        <c:ser>
          <c:idx val="12"/>
          <c:order val="12"/>
          <c:tx>
            <c:strRef>
              <c:f>ｸﾞﾗﾌﾃﾞｰﾀ!$BI$16</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FF0000"/>
              </a:solidFill>
              <a:ln>
                <a:solidFill>
                  <a:srgbClr val="FF0000"/>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ｸﾞﾗﾌﾃﾞｰﾀ!$BJ$16:$CA$16</c:f>
              <c:numCache>
                <c:ptCount val="18"/>
                <c:pt idx="12">
                  <c:v>270</c:v>
                </c:pt>
              </c:numCache>
            </c:numRef>
          </c:yVal>
          <c:smooth val="0"/>
        </c:ser>
        <c:ser>
          <c:idx val="13"/>
          <c:order val="13"/>
          <c:tx>
            <c:strRef>
              <c:f>ｸﾞﾗﾌﾃﾞｰﾀ!$BI$17</c:f>
              <c:strCache>
                <c:ptCount val="1"/>
                <c:pt idx="0">
                  <c:v>山形大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CC9CCC"/>
              </a:solidFill>
              <a:ln>
                <a:solidFill>
                  <a:srgbClr val="000000"/>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ｸﾞﾗﾌﾃﾞｰﾀ!$BJ$17:$CA$17</c:f>
              <c:numCache>
                <c:ptCount val="18"/>
                <c:pt idx="13">
                  <c:v>250</c:v>
                </c:pt>
              </c:numCache>
            </c:numRef>
          </c:yVal>
          <c:smooth val="0"/>
        </c:ser>
        <c:ser>
          <c:idx val="14"/>
          <c:order val="14"/>
          <c:tx>
            <c:strRef>
              <c:f>ｸﾞﾗﾌﾃﾞｰﾀ!$BI$18</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99FF"/>
              </a:solidFill>
              <a:ln>
                <a:solidFill>
                  <a:srgbClr val="CC99FF"/>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ｸﾞﾗﾌﾃﾞｰﾀ!$BJ$18:$CA$18</c:f>
              <c:numCache>
                <c:ptCount val="18"/>
                <c:pt idx="14">
                  <c:v>263</c:v>
                </c:pt>
              </c:numCache>
            </c:numRef>
          </c:yVal>
          <c:smooth val="0"/>
        </c:ser>
        <c:ser>
          <c:idx val="15"/>
          <c:order val="15"/>
          <c:tx>
            <c:strRef>
              <c:f>ｸﾞﾗﾌﾃﾞｰﾀ!$BI$19</c:f>
              <c:strCache>
                <c:ptCount val="1"/>
                <c:pt idx="0">
                  <c:v>名古屋大学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E3E3E3"/>
              </a:solidFill>
              <a:ln>
                <a:solidFill>
                  <a:srgbClr val="000000"/>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ｸﾞﾗﾌﾃﾞｰﾀ!$BJ$19:$CA$19</c:f>
              <c:numCache>
                <c:ptCount val="18"/>
                <c:pt idx="15">
                  <c:v>214</c:v>
                </c:pt>
              </c:numCache>
            </c:numRef>
          </c:yVal>
          <c:smooth val="0"/>
        </c:ser>
        <c:ser>
          <c:idx val="16"/>
          <c:order val="16"/>
          <c:tx>
            <c:strRef>
              <c:f>ｸﾞﾗﾌﾃﾞｰﾀ!$BI$20</c:f>
              <c:strCache>
                <c:ptCount val="1"/>
                <c:pt idx="0">
                  <c:v>有人飛翔体</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3366FF"/>
              </a:solidFill>
              <a:ln>
                <a:solidFill>
                  <a:srgbClr val="3366FF"/>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ｸﾞﾗﾌﾃﾞｰﾀ!$BJ$20:$CA$20</c:f>
              <c:numCache>
                <c:ptCount val="18"/>
                <c:pt idx="16">
                  <c:v>0</c:v>
                </c:pt>
              </c:numCache>
            </c:numRef>
          </c:yVal>
          <c:smooth val="0"/>
        </c:ser>
        <c:ser>
          <c:idx val="17"/>
          <c:order val="17"/>
          <c:tx>
            <c:strRef>
              <c:f>ｸﾞﾗﾌﾃﾞｰﾀ!$BI$21</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FFFF"/>
              </a:solidFill>
              <a:ln>
                <a:solidFill>
                  <a:srgbClr val="000000"/>
                </a:solidFill>
              </a:ln>
            </c:spPr>
          </c:marker>
          <c:xVal>
            <c:numRef>
              <c:f>ｸﾞﾗﾌﾃﾞｰﾀ!$BJ$3:$CA$3</c:f>
              <c:numCache>
                <c:ptCount val="18"/>
                <c:pt idx="0">
                  <c:v>6.7</c:v>
                </c:pt>
                <c:pt idx="1">
                  <c:v>8.2</c:v>
                </c:pt>
                <c:pt idx="2">
                  <c:v>7</c:v>
                </c:pt>
                <c:pt idx="3">
                  <c:v>6.6</c:v>
                </c:pt>
                <c:pt idx="4">
                  <c:v>6.5</c:v>
                </c:pt>
                <c:pt idx="5">
                  <c:v>7</c:v>
                </c:pt>
                <c:pt idx="6">
                  <c:v>7.2</c:v>
                </c:pt>
                <c:pt idx="7">
                  <c:v>7.3</c:v>
                </c:pt>
                <c:pt idx="8">
                  <c:v>7.2</c:v>
                </c:pt>
                <c:pt idx="9">
                  <c:v>8.3</c:v>
                </c:pt>
                <c:pt idx="10">
                  <c:v>0</c:v>
                </c:pt>
                <c:pt idx="11">
                  <c:v>7.3</c:v>
                </c:pt>
                <c:pt idx="12">
                  <c:v>7.5</c:v>
                </c:pt>
                <c:pt idx="13">
                  <c:v>6.85</c:v>
                </c:pt>
                <c:pt idx="14">
                  <c:v>7.9</c:v>
                </c:pt>
                <c:pt idx="15">
                  <c:v>7</c:v>
                </c:pt>
                <c:pt idx="16">
                  <c:v>7</c:v>
                </c:pt>
                <c:pt idx="17">
                  <c:v>7.4</c:v>
                </c:pt>
              </c:numCache>
            </c:numRef>
          </c:xVal>
          <c:yVal>
            <c:numRef>
              <c:f>ｸﾞﾗﾌﾃﾞｰﾀ!$BJ$21:$CA$21</c:f>
              <c:numCache>
                <c:ptCount val="18"/>
                <c:pt idx="17">
                  <c:v>241</c:v>
                </c:pt>
              </c:numCache>
            </c:numRef>
          </c:yVal>
          <c:smooth val="0"/>
        </c:ser>
        <c:axId val="480312"/>
        <c:axId val="4322809"/>
      </c:scatterChart>
      <c:valAx>
        <c:axId val="480312"/>
        <c:scaling>
          <c:orientation val="minMax"/>
          <c:min val="6.5"/>
        </c:scaling>
        <c:axPos val="b"/>
        <c:title>
          <c:tx>
            <c:rich>
              <a:bodyPr vert="horz" rot="0" anchor="ctr"/>
              <a:lstStyle/>
              <a:p>
                <a:pPr algn="ctr">
                  <a:defRPr/>
                </a:pPr>
                <a:r>
                  <a:rPr lang="en-US" cap="none" sz="1400" b="0" i="0" u="none" baseline="0"/>
                  <a:t>飛行速度(m/s)</a:t>
                </a:r>
              </a:p>
            </c:rich>
          </c:tx>
          <c:layout/>
          <c:overlay val="0"/>
          <c:spPr>
            <a:noFill/>
            <a:ln>
              <a:noFill/>
            </a:ln>
          </c:spPr>
        </c:title>
        <c:majorGridlines/>
        <c:delete val="0"/>
        <c:numFmt formatCode="General" sourceLinked="1"/>
        <c:majorTickMark val="in"/>
        <c:minorTickMark val="none"/>
        <c:tickLblPos val="nextTo"/>
        <c:txPr>
          <a:bodyPr/>
          <a:lstStyle/>
          <a:p>
            <a:pPr>
              <a:defRPr lang="en-US" cap="none" sz="1675" b="0" i="0" u="none" baseline="0"/>
            </a:pPr>
          </a:p>
        </c:txPr>
        <c:crossAx val="4322809"/>
        <c:crosses val="autoZero"/>
        <c:crossBetween val="midCat"/>
        <c:dispUnits/>
      </c:valAx>
      <c:valAx>
        <c:axId val="4322809"/>
        <c:scaling>
          <c:orientation val="minMax"/>
          <c:min val="200"/>
        </c:scaling>
        <c:axPos val="l"/>
        <c:title>
          <c:tx>
            <c:rich>
              <a:bodyPr vert="horz" rot="0" anchor="ctr"/>
              <a:lstStyle/>
              <a:p>
                <a:pPr algn="ctr">
                  <a:defRPr/>
                </a:pPr>
                <a:r>
                  <a:rPr lang="en-US" cap="none" sz="1300" b="0" i="0" u="none" baseline="0"/>
                  <a:t>必要馬力(W)</a:t>
                </a:r>
              </a:p>
            </c:rich>
          </c:tx>
          <c:layout>
            <c:manualLayout>
              <c:xMode val="factor"/>
              <c:yMode val="factor"/>
              <c:x val="0.028"/>
              <c:y val="0.1705"/>
            </c:manualLayout>
          </c:layout>
          <c:overlay val="0"/>
          <c:spPr>
            <a:noFill/>
            <a:ln>
              <a:noFill/>
            </a:ln>
          </c:spPr>
        </c:title>
        <c:majorGridlines/>
        <c:delete val="0"/>
        <c:numFmt formatCode="General" sourceLinked="1"/>
        <c:majorTickMark val="in"/>
        <c:minorTickMark val="none"/>
        <c:tickLblPos val="nextTo"/>
        <c:txPr>
          <a:bodyPr/>
          <a:lstStyle/>
          <a:p>
            <a:pPr>
              <a:defRPr lang="en-US" cap="none" sz="1675" b="0" i="0" u="none" baseline="0"/>
            </a:pPr>
          </a:p>
        </c:txPr>
        <c:crossAx val="480312"/>
        <c:crosses val="autoZero"/>
        <c:crossBetween val="midCat"/>
        <c:dispUnits/>
      </c:valAx>
      <c:spPr>
        <a:noFill/>
      </c:spPr>
    </c:plotArea>
    <c:legend>
      <c:legendPos val="r"/>
      <c:layout>
        <c:manualLayout>
          <c:xMode val="edge"/>
          <c:yMode val="edge"/>
          <c:x val="0.78625"/>
          <c:y val="0.0895"/>
          <c:w val="0.21375"/>
          <c:h val="0.910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グラフ５；ﾊﾟｲﾛｯﾄ比率と総重量</a:t>
            </a:r>
          </a:p>
        </c:rich>
      </c:tx>
      <c:layout>
        <c:manualLayout>
          <c:xMode val="factor"/>
          <c:yMode val="factor"/>
          <c:x val="-0.0825"/>
          <c:y val="-0.0075"/>
        </c:manualLayout>
      </c:layout>
      <c:spPr>
        <a:noFill/>
        <a:ln w="12700">
          <a:solidFill/>
        </a:ln>
      </c:spPr>
    </c:title>
    <c:plotArea>
      <c:layout>
        <c:manualLayout>
          <c:xMode val="edge"/>
          <c:yMode val="edge"/>
          <c:x val="0"/>
          <c:y val="0.068"/>
          <c:w val="0.80725"/>
          <c:h val="0.88725"/>
        </c:manualLayout>
      </c:layout>
      <c:scatterChart>
        <c:scatterStyle val="lineMarker"/>
        <c:varyColors val="0"/>
        <c:ser>
          <c:idx val="0"/>
          <c:order val="0"/>
          <c:tx>
            <c:strRef>
              <c:f>ｸﾞﾗﾌﾃﾞｰﾀ!$A$31</c:f>
              <c:strCache>
                <c:ptCount val="1"/>
                <c:pt idx="0">
                  <c:v>つくば鳥人間の会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000000"/>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ｸﾞﾗﾌﾃﾞｰﾀ!$B$31:$S$31</c:f>
              <c:numCache>
                <c:ptCount val="18"/>
                <c:pt idx="0">
                  <c:v>2.2325581395348837</c:v>
                </c:pt>
              </c:numCache>
            </c:numRef>
          </c:yVal>
          <c:smooth val="0"/>
        </c:ser>
        <c:ser>
          <c:idx val="1"/>
          <c:order val="1"/>
          <c:tx>
            <c:strRef>
              <c:f>ｸﾞﾗﾌﾃﾞｰﾀ!$A$32</c:f>
              <c:strCache>
                <c:ptCount val="1"/>
                <c:pt idx="0">
                  <c:v>都立科技大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00"/>
              </a:solidFill>
              <a:ln>
                <a:solidFill>
                  <a:srgbClr val="FF0000"/>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ｸﾞﾗﾌﾃﾞｰﾀ!$B$32:$S$32</c:f>
              <c:numCache>
                <c:ptCount val="18"/>
                <c:pt idx="1">
                  <c:v>2.5714285714285716</c:v>
                </c:pt>
              </c:numCache>
            </c:numRef>
          </c:yVal>
          <c:smooth val="0"/>
        </c:ser>
        <c:ser>
          <c:idx val="2"/>
          <c:order val="2"/>
          <c:tx>
            <c:strRef>
              <c:f>ｸﾞﾗﾌﾃﾞｰﾀ!$A$33</c:f>
              <c:strCache>
                <c:ptCount val="1"/>
                <c:pt idx="0">
                  <c:v>豊田愛好会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00"/>
              </a:solidFill>
              <a:ln>
                <a:solidFill>
                  <a:srgbClr val="00FF00"/>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ｸﾞﾗﾌﾃﾞｰﾀ!$B$33:$S$33</c:f>
              <c:numCache>
                <c:ptCount val="18"/>
                <c:pt idx="2">
                  <c:v>2.6857142857142855</c:v>
                </c:pt>
              </c:numCache>
            </c:numRef>
          </c:yVal>
          <c:smooth val="0"/>
        </c:ser>
        <c:ser>
          <c:idx val="3"/>
          <c:order val="3"/>
          <c:tx>
            <c:strRef>
              <c:f>ｸﾞﾗﾌﾃﾞｰﾀ!$A$34</c:f>
              <c:strCache>
                <c:ptCount val="1"/>
                <c:pt idx="0">
                  <c:v>横浜国立大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FFFF"/>
              </a:solidFill>
              <a:ln>
                <a:solidFill>
                  <a:srgbClr val="000000"/>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ｸﾞﾗﾌﾃﾞｰﾀ!$B$34:$S$34</c:f>
              <c:numCache>
                <c:ptCount val="18"/>
                <c:pt idx="3">
                  <c:v>2.460055096418733</c:v>
                </c:pt>
              </c:numCache>
            </c:numRef>
          </c:yVal>
          <c:smooth val="0"/>
        </c:ser>
        <c:ser>
          <c:idx val="4"/>
          <c:order val="4"/>
          <c:tx>
            <c:strRef>
              <c:f>ｸﾞﾗﾌﾃﾞｰﾀ!$A$35</c:f>
              <c:strCache>
                <c:ptCount val="1"/>
                <c:pt idx="0">
                  <c:v>愛媛大学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no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ｸﾞﾗﾌﾃﾞｰﾀ!$B$35:$S$35</c:f>
              <c:numCache>
                <c:ptCount val="18"/>
                <c:pt idx="4">
                  <c:v>1.8571428571428572</c:v>
                </c:pt>
              </c:numCache>
            </c:numRef>
          </c:yVal>
          <c:smooth val="0"/>
        </c:ser>
        <c:ser>
          <c:idx val="5"/>
          <c:order val="5"/>
          <c:tx>
            <c:strRef>
              <c:f>ｸﾞﾗﾌﾃﾞｰﾀ!$A$36</c:f>
              <c:strCache>
                <c:ptCount val="1"/>
                <c:pt idx="0">
                  <c:v>東北大学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ｸﾞﾗﾌﾃﾞｰﾀ!$B$36:$S$36</c:f>
              <c:numCache>
                <c:ptCount val="18"/>
                <c:pt idx="5">
                  <c:v>2.6857142857142855</c:v>
                </c:pt>
              </c:numCache>
            </c:numRef>
          </c:yVal>
          <c:smooth val="0"/>
        </c:ser>
        <c:ser>
          <c:idx val="6"/>
          <c:order val="6"/>
          <c:tx>
            <c:strRef>
              <c:f>ｸﾞﾗﾌﾃﾞｰﾀ!$A$37</c:f>
              <c:strCache>
                <c:ptCount val="1"/>
                <c:pt idx="0">
                  <c:v>広島大学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808000"/>
              </a:solidFill>
              <a:ln>
                <a:solidFill>
                  <a:srgbClr val="808000"/>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ｸﾞﾗﾌﾃﾞｰﾀ!$B$37:$S$37</c:f>
              <c:numCache>
                <c:ptCount val="18"/>
                <c:pt idx="6">
                  <c:v>1.8707142857142858</c:v>
                </c:pt>
              </c:numCache>
            </c:numRef>
          </c:yVal>
          <c:smooth val="0"/>
        </c:ser>
        <c:ser>
          <c:idx val="7"/>
          <c:order val="7"/>
          <c:tx>
            <c:strRef>
              <c:f>ｸﾞﾗﾌﾃﾞｰﾀ!$A$38</c:f>
              <c:strCache>
                <c:ptCount val="1"/>
                <c:pt idx="0">
                  <c:v>金沢工業大学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800000"/>
              </a:solidFill>
              <a:ln>
                <a:solidFill>
                  <a:srgbClr val="800000"/>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ｸﾞﾗﾌﾃﾞｰﾀ!$B$38:$S$38</c:f>
              <c:numCache>
                <c:ptCount val="18"/>
                <c:pt idx="7">
                  <c:v>2.227272727272727</c:v>
                </c:pt>
              </c:numCache>
            </c:numRef>
          </c:yVal>
          <c:smooth val="0"/>
        </c:ser>
        <c:ser>
          <c:idx val="8"/>
          <c:order val="8"/>
          <c:tx>
            <c:strRef>
              <c:f>ｸﾞﾗﾌﾃﾞｰﾀ!$A$39</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FF00FF"/>
              </a:solidFill>
              <a:ln>
                <a:solidFill>
                  <a:srgbClr val="FF00FF"/>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ｸﾞﾗﾌﾃﾞｰﾀ!$B$39:$S$39</c:f>
              <c:numCache>
                <c:ptCount val="18"/>
                <c:pt idx="8">
                  <c:v>2.373626373626374</c:v>
                </c:pt>
              </c:numCache>
            </c:numRef>
          </c:yVal>
          <c:smooth val="0"/>
        </c:ser>
        <c:ser>
          <c:idx val="9"/>
          <c:order val="9"/>
          <c:tx>
            <c:strRef>
              <c:f>ｸﾞﾗﾌﾃﾞｰﾀ!$A$40</c:f>
              <c:strCache>
                <c:ptCount val="1"/>
                <c:pt idx="0">
                  <c:v>芝工大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ｸﾞﾗﾌﾃﾞｰﾀ!$B$40:$S$40</c:f>
              <c:numCache>
                <c:ptCount val="18"/>
                <c:pt idx="9">
                  <c:v>3.272727272727273</c:v>
                </c:pt>
              </c:numCache>
            </c:numRef>
          </c:yVal>
          <c:smooth val="0"/>
        </c:ser>
        <c:ser>
          <c:idx val="10"/>
          <c:order val="10"/>
          <c:tx>
            <c:strRef>
              <c:f>ｸﾞﾗﾌﾃﾞｰﾀ!$A$41</c:f>
              <c:strCache>
                <c:ptCount val="1"/>
                <c:pt idx="0">
                  <c:v>CoolThrust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ｸﾞﾗﾌﾃﾞｰﾀ!$B$41:$S$41</c:f>
              <c:numCache>
                <c:ptCount val="18"/>
                <c:pt idx="10">
                  <c:v>0</c:v>
                </c:pt>
              </c:numCache>
            </c:numRef>
          </c:yVal>
          <c:smooth val="0"/>
        </c:ser>
        <c:ser>
          <c:idx val="11"/>
          <c:order val="11"/>
          <c:tx>
            <c:strRef>
              <c:f>ｸﾞﾗﾌﾃﾞｰﾀ!$A$42</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FF"/>
              </a:solidFill>
              <a:ln>
                <a:solidFill>
                  <a:srgbClr val="FF00FF"/>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ｸﾞﾗﾌﾃﾞｰﾀ!$B$42:$S$42</c:f>
              <c:numCache>
                <c:ptCount val="18"/>
                <c:pt idx="11">
                  <c:v>2.2888888888888888</c:v>
                </c:pt>
              </c:numCache>
            </c:numRef>
          </c:yVal>
          <c:smooth val="0"/>
        </c:ser>
        <c:ser>
          <c:idx val="12"/>
          <c:order val="12"/>
          <c:tx>
            <c:strRef>
              <c:f>ｸﾞﾗﾌﾃﾞｰﾀ!$A$43</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FF0000"/>
              </a:solidFill>
              <a:ln>
                <a:solidFill>
                  <a:srgbClr val="FF0000"/>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ｸﾞﾗﾌﾃﾞｰﾀ!$B$43:$S$43</c:f>
              <c:numCache>
                <c:ptCount val="18"/>
                <c:pt idx="12">
                  <c:v>2.525</c:v>
                </c:pt>
              </c:numCache>
            </c:numRef>
          </c:yVal>
          <c:smooth val="0"/>
        </c:ser>
        <c:ser>
          <c:idx val="13"/>
          <c:order val="13"/>
          <c:tx>
            <c:strRef>
              <c:f>ｸﾞﾗﾌﾃﾞｰﾀ!$A$44</c:f>
              <c:strCache>
                <c:ptCount val="1"/>
                <c:pt idx="0">
                  <c:v>山形大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CC9CCC"/>
              </a:solidFill>
              <a:ln>
                <a:solidFill>
                  <a:srgbClr val="000000"/>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ｸﾞﾗﾌﾃﾞｰﾀ!$B$44:$S$44</c:f>
              <c:numCache>
                <c:ptCount val="18"/>
                <c:pt idx="13">
                  <c:v>2.4358974358974357</c:v>
                </c:pt>
              </c:numCache>
            </c:numRef>
          </c:yVal>
          <c:smooth val="0"/>
        </c:ser>
        <c:ser>
          <c:idx val="14"/>
          <c:order val="14"/>
          <c:tx>
            <c:strRef>
              <c:f>ｸﾞﾗﾌﾃﾞｰﾀ!$A$45</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99FF"/>
              </a:solidFill>
              <a:ln>
                <a:solidFill>
                  <a:srgbClr val="CC99FF"/>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ｸﾞﾗﾌﾃﾞｰﾀ!$B$45:$S$45</c:f>
              <c:numCache>
                <c:ptCount val="18"/>
                <c:pt idx="14">
                  <c:v>2.7971014492753623</c:v>
                </c:pt>
              </c:numCache>
            </c:numRef>
          </c:yVal>
          <c:smooth val="0"/>
        </c:ser>
        <c:ser>
          <c:idx val="15"/>
          <c:order val="15"/>
          <c:tx>
            <c:strRef>
              <c:f>ｸﾞﾗﾌﾃﾞｰﾀ!$A$46</c:f>
              <c:strCache>
                <c:ptCount val="1"/>
                <c:pt idx="0">
                  <c:v>名古屋大学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E3E3E3"/>
              </a:solidFill>
              <a:ln>
                <a:solidFill>
                  <a:srgbClr val="000000"/>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ｸﾞﾗﾌﾃﾞｰﾀ!$B$46:$S$46</c:f>
              <c:numCache>
                <c:ptCount val="18"/>
                <c:pt idx="15">
                  <c:v>2.4594594594594597</c:v>
                </c:pt>
              </c:numCache>
            </c:numRef>
          </c:yVal>
          <c:smooth val="0"/>
        </c:ser>
        <c:ser>
          <c:idx val="16"/>
          <c:order val="16"/>
          <c:tx>
            <c:strRef>
              <c:f>ｸﾞﾗﾌﾃﾞｰﾀ!$A$47</c:f>
              <c:strCache>
                <c:ptCount val="1"/>
                <c:pt idx="0">
                  <c:v>有人飛翔体</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3366FF"/>
              </a:solidFill>
              <a:ln>
                <a:solidFill>
                  <a:srgbClr val="3366FF"/>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ｸﾞﾗﾌﾃﾞｰﾀ!$B$47:$S$47</c:f>
              <c:numCache>
                <c:ptCount val="18"/>
                <c:pt idx="16">
                  <c:v>2.111111111111111</c:v>
                </c:pt>
              </c:numCache>
            </c:numRef>
          </c:yVal>
          <c:smooth val="0"/>
        </c:ser>
        <c:ser>
          <c:idx val="17"/>
          <c:order val="17"/>
          <c:tx>
            <c:strRef>
              <c:f>ｸﾞﾗﾌﾃﾞｰﾀ!$A$48</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00FFFF"/>
              </a:solidFill>
              <a:ln>
                <a:solidFill>
                  <a:srgbClr val="000000"/>
                </a:solidFill>
              </a:ln>
            </c:spPr>
          </c:marker>
          <c:xVal>
            <c:numRef>
              <c:f>ｸﾞﾗﾌﾃﾞｰﾀ!$B$30:$S$30</c:f>
              <c:numCache>
                <c:ptCount val="18"/>
                <c:pt idx="0">
                  <c:v>96</c:v>
                </c:pt>
                <c:pt idx="1">
                  <c:v>90</c:v>
                </c:pt>
                <c:pt idx="2">
                  <c:v>94</c:v>
                </c:pt>
                <c:pt idx="3">
                  <c:v>89.3</c:v>
                </c:pt>
                <c:pt idx="4">
                  <c:v>130</c:v>
                </c:pt>
                <c:pt idx="5">
                  <c:v>94</c:v>
                </c:pt>
                <c:pt idx="6">
                  <c:v>104.76</c:v>
                </c:pt>
                <c:pt idx="7">
                  <c:v>98</c:v>
                </c:pt>
                <c:pt idx="8">
                  <c:v>86.4</c:v>
                </c:pt>
                <c:pt idx="9">
                  <c:v>180</c:v>
                </c:pt>
                <c:pt idx="10">
                  <c:v>0</c:v>
                </c:pt>
                <c:pt idx="11">
                  <c:v>103</c:v>
                </c:pt>
                <c:pt idx="12">
                  <c:v>101</c:v>
                </c:pt>
                <c:pt idx="13">
                  <c:v>95</c:v>
                </c:pt>
                <c:pt idx="14">
                  <c:v>96.5</c:v>
                </c:pt>
                <c:pt idx="15">
                  <c:v>91</c:v>
                </c:pt>
                <c:pt idx="16">
                  <c:v>95</c:v>
                </c:pt>
                <c:pt idx="17">
                  <c:v>99</c:v>
                </c:pt>
              </c:numCache>
            </c:numRef>
          </c:xVal>
          <c:yVal>
            <c:numRef>
              <c:f>ｸﾞﾗﾌﾃﾞｰﾀ!$B$48:$S$48</c:f>
              <c:numCache>
                <c:ptCount val="18"/>
                <c:pt idx="17">
                  <c:v>2.302325581395349</c:v>
                </c:pt>
              </c:numCache>
            </c:numRef>
          </c:yVal>
          <c:smooth val="0"/>
        </c:ser>
        <c:axId val="38905282"/>
        <c:axId val="14603219"/>
      </c:scatterChart>
      <c:valAx>
        <c:axId val="38905282"/>
        <c:scaling>
          <c:orientation val="minMax"/>
          <c:max val="180"/>
          <c:min val="80"/>
        </c:scaling>
        <c:axPos val="b"/>
        <c:title>
          <c:tx>
            <c:rich>
              <a:bodyPr vert="horz" rot="0" anchor="ctr"/>
              <a:lstStyle/>
              <a:p>
                <a:pPr algn="ctr">
                  <a:defRPr/>
                </a:pPr>
                <a:r>
                  <a:rPr lang="en-US" cap="none" sz="1675" b="0" i="0" u="none" baseline="0"/>
                  <a:t>総重量(kg)</a:t>
                </a:r>
              </a:p>
            </c:rich>
          </c:tx>
          <c:layout/>
          <c:overlay val="0"/>
          <c:spPr>
            <a:noFill/>
            <a:ln>
              <a:noFill/>
            </a:ln>
          </c:spPr>
        </c:title>
        <c:majorGridlines/>
        <c:delete val="0"/>
        <c:numFmt formatCode="General" sourceLinked="1"/>
        <c:majorTickMark val="in"/>
        <c:minorTickMark val="none"/>
        <c:tickLblPos val="nextTo"/>
        <c:txPr>
          <a:bodyPr/>
          <a:lstStyle/>
          <a:p>
            <a:pPr>
              <a:defRPr lang="en-US" cap="none" sz="1975" b="0" i="0" u="none" baseline="0"/>
            </a:pPr>
          </a:p>
        </c:txPr>
        <c:crossAx val="14603219"/>
        <c:crosses val="autoZero"/>
        <c:crossBetween val="midCat"/>
        <c:dispUnits/>
      </c:valAx>
      <c:valAx>
        <c:axId val="14603219"/>
        <c:scaling>
          <c:orientation val="minMax"/>
          <c:max val="3.4"/>
          <c:min val="1.8"/>
        </c:scaling>
        <c:axPos val="l"/>
        <c:title>
          <c:tx>
            <c:rich>
              <a:bodyPr vert="horz" rot="0" anchor="ctr"/>
              <a:lstStyle/>
              <a:p>
                <a:pPr algn="ctr">
                  <a:defRPr/>
                </a:pPr>
                <a:r>
                  <a:rPr lang="en-US" cap="none" sz="1400" b="0" i="0" u="none" baseline="0"/>
                  <a:t>総重量／機体重量</a:t>
                </a:r>
              </a:p>
            </c:rich>
          </c:tx>
          <c:layout>
            <c:manualLayout>
              <c:xMode val="factor"/>
              <c:yMode val="factor"/>
              <c:x val="-0.00875"/>
              <c:y val="0.15325"/>
            </c:manualLayout>
          </c:layout>
          <c:overlay val="0"/>
          <c:spPr>
            <a:noFill/>
            <a:ln>
              <a:noFill/>
            </a:ln>
          </c:spPr>
        </c:title>
        <c:majorGridlines/>
        <c:delete val="0"/>
        <c:numFmt formatCode="General" sourceLinked="1"/>
        <c:majorTickMark val="in"/>
        <c:minorTickMark val="none"/>
        <c:tickLblPos val="nextTo"/>
        <c:txPr>
          <a:bodyPr/>
          <a:lstStyle/>
          <a:p>
            <a:pPr>
              <a:defRPr lang="en-US" cap="none" sz="1975" b="0" i="0" u="none" baseline="0"/>
            </a:pPr>
          </a:p>
        </c:txPr>
        <c:crossAx val="38905282"/>
        <c:crosses val="autoZero"/>
        <c:crossBetween val="midCat"/>
        <c:dispUnits/>
      </c:valAx>
      <c:spPr>
        <a:noFill/>
      </c:spPr>
    </c:plotArea>
    <c:legend>
      <c:legendPos val="r"/>
      <c:layout>
        <c:manualLayout>
          <c:xMode val="edge"/>
          <c:yMode val="edge"/>
          <c:x val="0.8125"/>
          <c:y val="0.23025"/>
          <c:w val="0.18"/>
          <c:h val="0.76975"/>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グラフ７；　ﾊﾟﾜｰｳｪｲﾄﾚｼｵと記録</a:t>
            </a:r>
          </a:p>
        </c:rich>
      </c:tx>
      <c:layout>
        <c:manualLayout>
          <c:xMode val="factor"/>
          <c:yMode val="factor"/>
          <c:x val="-0.0105"/>
          <c:y val="-0.01925"/>
        </c:manualLayout>
      </c:layout>
      <c:spPr>
        <a:noFill/>
        <a:ln w="12700">
          <a:solidFill/>
        </a:ln>
      </c:spPr>
    </c:title>
    <c:plotArea>
      <c:layout>
        <c:manualLayout>
          <c:xMode val="edge"/>
          <c:yMode val="edge"/>
          <c:x val="0"/>
          <c:y val="0.0455"/>
          <c:w val="0.98275"/>
          <c:h val="0.89775"/>
        </c:manualLayout>
      </c:layout>
      <c:scatterChart>
        <c:scatterStyle val="lineMarker"/>
        <c:varyColors val="0"/>
        <c:ser>
          <c:idx val="0"/>
          <c:order val="0"/>
          <c:tx>
            <c:strRef>
              <c:f>ｸﾞﾗﾌﾃﾞｰﾀ!$BI$31</c:f>
              <c:strCache>
                <c:ptCount val="1"/>
                <c:pt idx="0">
                  <c:v>つくば鳥人間の会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FF00"/>
              </a:solidFill>
              <a:ln>
                <a:solidFill>
                  <a:srgbClr val="000000"/>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ｸﾞﾗﾌﾃﾞｰﾀ!$BJ$31:$CA$31</c:f>
              <c:numCache>
                <c:ptCount val="18"/>
                <c:pt idx="0">
                  <c:v>104.27</c:v>
                </c:pt>
              </c:numCache>
            </c:numRef>
          </c:yVal>
          <c:smooth val="0"/>
        </c:ser>
        <c:ser>
          <c:idx val="1"/>
          <c:order val="1"/>
          <c:tx>
            <c:strRef>
              <c:f>ｸﾞﾗﾌﾃﾞｰﾀ!$BI$32</c:f>
              <c:strCache>
                <c:ptCount val="1"/>
                <c:pt idx="0">
                  <c:v>都立科技大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00"/>
              </a:solidFill>
              <a:ln>
                <a:solidFill>
                  <a:srgbClr val="FF0000"/>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ｸﾞﾗﾌﾃﾞｰﾀ!$BJ$32:$CA$32</c:f>
              <c:numCache>
                <c:ptCount val="18"/>
                <c:pt idx="1">
                  <c:v>20.67</c:v>
                </c:pt>
              </c:numCache>
            </c:numRef>
          </c:yVal>
          <c:smooth val="0"/>
        </c:ser>
        <c:ser>
          <c:idx val="2"/>
          <c:order val="2"/>
          <c:tx>
            <c:strRef>
              <c:f>ｸﾞﾗﾌﾃﾞｰﾀ!$BI$33</c:f>
              <c:strCache>
                <c:ptCount val="1"/>
                <c:pt idx="0">
                  <c:v>豊田愛好会</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00FF00"/>
              </a:solidFill>
              <a:ln>
                <a:solidFill>
                  <a:srgbClr val="00FF00"/>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ｸﾞﾗﾌﾃﾞｰﾀ!$BJ$33:$CA$33</c:f>
              <c:numCache>
                <c:ptCount val="18"/>
                <c:pt idx="2">
                  <c:v>2754.64</c:v>
                </c:pt>
              </c:numCache>
            </c:numRef>
          </c:yVal>
          <c:smooth val="0"/>
        </c:ser>
        <c:ser>
          <c:idx val="3"/>
          <c:order val="3"/>
          <c:tx>
            <c:strRef>
              <c:f>ｸﾞﾗﾌﾃﾞｰﾀ!$BI$34</c:f>
              <c:strCache>
                <c:ptCount val="1"/>
                <c:pt idx="0">
                  <c:v>横浜国立大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FFFF"/>
              </a:solidFill>
              <a:ln>
                <a:solidFill>
                  <a:srgbClr val="000000"/>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ｸﾞﾗﾌﾃﾞｰﾀ!$BJ$34:$CA$34</c:f>
              <c:numCache>
                <c:ptCount val="18"/>
                <c:pt idx="3">
                  <c:v>72</c:v>
                </c:pt>
              </c:numCache>
            </c:numRef>
          </c:yVal>
          <c:smooth val="0"/>
        </c:ser>
        <c:ser>
          <c:idx val="4"/>
          <c:order val="4"/>
          <c:tx>
            <c:strRef>
              <c:f>ｸﾞﾗﾌﾃﾞｰﾀ!$BI$35</c:f>
              <c:strCache>
                <c:ptCount val="1"/>
                <c:pt idx="0">
                  <c:v>愛媛大学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ｸﾞﾗﾌﾃﾞｰﾀ!$BJ$35:$CA$35</c:f>
              <c:numCache>
                <c:ptCount val="18"/>
                <c:pt idx="4">
                  <c:v>1</c:v>
                </c:pt>
              </c:numCache>
            </c:numRef>
          </c:yVal>
          <c:smooth val="0"/>
        </c:ser>
        <c:ser>
          <c:idx val="5"/>
          <c:order val="5"/>
          <c:tx>
            <c:strRef>
              <c:f>ｸﾞﾗﾌﾃﾞｰﾀ!$BI$36</c:f>
              <c:strCache>
                <c:ptCount val="1"/>
                <c:pt idx="0">
                  <c:v>東北大学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E3E3E3"/>
              </a:solidFill>
              <a:ln>
                <a:solidFill>
                  <a:srgbClr val="800000"/>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ｸﾞﾗﾌﾃﾞｰﾀ!$BJ$36:$CA$36</c:f>
              <c:numCache>
                <c:ptCount val="18"/>
                <c:pt idx="5">
                  <c:v>24823.01</c:v>
                </c:pt>
              </c:numCache>
            </c:numRef>
          </c:yVal>
          <c:smooth val="0"/>
        </c:ser>
        <c:ser>
          <c:idx val="6"/>
          <c:order val="6"/>
          <c:tx>
            <c:strRef>
              <c:f>ｸﾞﾗﾌﾃﾞｰﾀ!$BI$37</c:f>
              <c:strCache>
                <c:ptCount val="1"/>
                <c:pt idx="0">
                  <c:v>広島大学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999933"/>
              </a:solidFill>
              <a:ln>
                <a:solidFill>
                  <a:srgbClr val="999933"/>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ｸﾞﾗﾌﾃﾞｰﾀ!$BJ$37:$CA$37</c:f>
              <c:numCache>
                <c:ptCount val="18"/>
                <c:pt idx="6">
                  <c:v>68.26</c:v>
                </c:pt>
              </c:numCache>
            </c:numRef>
          </c:yVal>
          <c:smooth val="0"/>
        </c:ser>
        <c:ser>
          <c:idx val="7"/>
          <c:order val="7"/>
          <c:tx>
            <c:strRef>
              <c:f>ｸﾞﾗﾌﾃﾞｰﾀ!$BI$38</c:f>
              <c:strCache>
                <c:ptCount val="1"/>
                <c:pt idx="0">
                  <c:v>金沢工業大学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ｸﾞﾗﾌﾃﾞｰﾀ!$BJ$38:$CA$38</c:f>
              <c:numCache>
                <c:ptCount val="18"/>
                <c:pt idx="7">
                  <c:v>44.71</c:v>
                </c:pt>
              </c:numCache>
            </c:numRef>
          </c:yVal>
          <c:smooth val="0"/>
        </c:ser>
        <c:ser>
          <c:idx val="8"/>
          <c:order val="8"/>
          <c:tx>
            <c:strRef>
              <c:f>ｸﾞﾗﾌﾃﾞｰﾀ!$BI$39</c:f>
              <c:strCache>
                <c:ptCount val="1"/>
                <c:pt idx="0">
                  <c:v>日本大学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FF00FF"/>
              </a:solidFill>
              <a:ln>
                <a:solidFill>
                  <a:srgbClr val="FF00FF"/>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ｸﾞﾗﾌﾃﾞｰﾀ!$BJ$39:$CA$39</c:f>
              <c:numCache>
                <c:ptCount val="18"/>
                <c:pt idx="8">
                  <c:v>34654.1</c:v>
                </c:pt>
              </c:numCache>
            </c:numRef>
          </c:yVal>
          <c:smooth val="0"/>
        </c:ser>
        <c:ser>
          <c:idx val="9"/>
          <c:order val="9"/>
          <c:tx>
            <c:strRef>
              <c:f>ｸﾞﾗﾌﾃﾞｰﾀ!$BI$40</c:f>
              <c:strCache>
                <c:ptCount val="1"/>
                <c:pt idx="0">
                  <c:v>芝工大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9FFFF"/>
              </a:solidFill>
              <a:ln>
                <a:solidFill>
                  <a:srgbClr val="69FFFF"/>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ｸﾞﾗﾌﾃﾞｰﾀ!$BJ$40:$CA$40</c:f>
              <c:numCache>
                <c:ptCount val="18"/>
                <c:pt idx="9">
                  <c:v>435.64</c:v>
                </c:pt>
              </c:numCache>
            </c:numRef>
          </c:yVal>
          <c:smooth val="0"/>
        </c:ser>
        <c:ser>
          <c:idx val="10"/>
          <c:order val="10"/>
          <c:tx>
            <c:strRef>
              <c:f>ｸﾞﾗﾌﾃﾞｰﾀ!$BI$41</c:f>
              <c:strCache>
                <c:ptCount val="1"/>
                <c:pt idx="0">
                  <c:v>CoolThrust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ｸﾞﾗﾌﾃﾞｰﾀ!$BJ$41:$CA$41</c:f>
              <c:numCache>
                <c:ptCount val="18"/>
                <c:pt idx="10">
                  <c:v>1</c:v>
                </c:pt>
              </c:numCache>
            </c:numRef>
          </c:yVal>
          <c:smooth val="0"/>
        </c:ser>
        <c:ser>
          <c:idx val="11"/>
          <c:order val="11"/>
          <c:tx>
            <c:strRef>
              <c:f>ｸﾞﾗﾌﾃﾞｰﾀ!$BI$42</c:f>
              <c:strCache>
                <c:ptCount val="1"/>
                <c:pt idx="0">
                  <c:v>東海大学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00FF"/>
              </a:solidFill>
              <a:ln>
                <a:solidFill>
                  <a:srgbClr val="FF00FF"/>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ｸﾞﾗﾌﾃﾞｰﾀ!$BJ$42:$CA$42</c:f>
              <c:numCache>
                <c:ptCount val="18"/>
                <c:pt idx="11">
                  <c:v>19.7</c:v>
                </c:pt>
              </c:numCache>
            </c:numRef>
          </c:yVal>
          <c:smooth val="0"/>
        </c:ser>
        <c:ser>
          <c:idx val="12"/>
          <c:order val="12"/>
          <c:tx>
            <c:strRef>
              <c:f>ｸﾞﾗﾌﾃﾞｰﾀ!$BI$43</c:f>
              <c:strCache>
                <c:ptCount val="1"/>
                <c:pt idx="0">
                  <c:v>東京大学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ｸﾞﾗﾌﾃﾞｰﾀ!$BJ$43:$CA$43</c:f>
              <c:numCache>
                <c:ptCount val="18"/>
                <c:pt idx="12">
                  <c:v>116.38</c:v>
                </c:pt>
              </c:numCache>
            </c:numRef>
          </c:yVal>
          <c:smooth val="0"/>
        </c:ser>
        <c:ser>
          <c:idx val="13"/>
          <c:order val="13"/>
          <c:tx>
            <c:strRef>
              <c:f>ｸﾞﾗﾌﾃﾞｰﾀ!$BI$44</c:f>
              <c:strCache>
                <c:ptCount val="1"/>
                <c:pt idx="0">
                  <c:v>山形大</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CCC"/>
              </a:solidFill>
              <a:ln>
                <a:solidFill>
                  <a:srgbClr val="000000"/>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ｸﾞﾗﾌﾃﾞｰﾀ!$BJ$44:$CA$44</c:f>
              <c:numCache>
                <c:ptCount val="18"/>
                <c:pt idx="13">
                  <c:v>14.31</c:v>
                </c:pt>
              </c:numCache>
            </c:numRef>
          </c:yVal>
          <c:smooth val="0"/>
        </c:ser>
        <c:ser>
          <c:idx val="14"/>
          <c:order val="14"/>
          <c:tx>
            <c:strRef>
              <c:f>ｸﾞﾗﾌﾃﾞｰﾀ!$BI$45</c:f>
              <c:strCache>
                <c:ptCount val="1"/>
                <c:pt idx="0">
                  <c:v>大阪府立大学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CC99FF"/>
              </a:solidFill>
              <a:ln>
                <a:solidFill>
                  <a:srgbClr val="CC99FF"/>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ｸﾞﾗﾌﾃﾞｰﾀ!$BJ$45:$CA$45</c:f>
              <c:numCache>
                <c:ptCount val="18"/>
                <c:pt idx="14">
                  <c:v>15299.83</c:v>
                </c:pt>
              </c:numCache>
            </c:numRef>
          </c:yVal>
          <c:smooth val="0"/>
        </c:ser>
        <c:ser>
          <c:idx val="15"/>
          <c:order val="15"/>
          <c:tx>
            <c:strRef>
              <c:f>ｸﾞﾗﾌﾃﾞｰﾀ!$BI$46</c:f>
              <c:strCache>
                <c:ptCount val="1"/>
                <c:pt idx="0">
                  <c:v>名古屋大学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2"/>
            <c:spPr>
              <a:noFill/>
              <a:ln>
                <a:solidFill>
                  <a:srgbClr val="000000"/>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ｸﾞﾗﾌﾃﾞｰﾀ!$BJ$46:$CA$46</c:f>
              <c:numCache>
                <c:ptCount val="18"/>
                <c:pt idx="15">
                  <c:v>786.55</c:v>
                </c:pt>
              </c:numCache>
            </c:numRef>
          </c:yVal>
          <c:smooth val="0"/>
        </c:ser>
        <c:ser>
          <c:idx val="16"/>
          <c:order val="16"/>
          <c:tx>
            <c:strRef>
              <c:f>ｸﾞﾗﾌﾃﾞｰﾀ!$BI$47</c:f>
              <c:strCache>
                <c:ptCount val="1"/>
                <c:pt idx="0">
                  <c:v>有人飛翔体</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3366FF"/>
              </a:solidFill>
              <a:ln>
                <a:solidFill>
                  <a:srgbClr val="3366FF"/>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ｸﾞﾗﾌﾃﾞｰﾀ!$BJ$47:$CA$47</c:f>
              <c:numCache>
                <c:ptCount val="18"/>
                <c:pt idx="16">
                  <c:v>373.94</c:v>
                </c:pt>
              </c:numCache>
            </c:numRef>
          </c:yVal>
          <c:smooth val="0"/>
        </c:ser>
        <c:ser>
          <c:idx val="17"/>
          <c:order val="17"/>
          <c:tx>
            <c:strRef>
              <c:f>ｸﾞﾗﾌﾃﾞｰﾀ!$BI$48</c:f>
              <c:strCache>
                <c:ptCount val="1"/>
                <c:pt idx="0">
                  <c:v>東京工業大学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33CCCC"/>
              </a:solidFill>
              <a:ln>
                <a:solidFill>
                  <a:srgbClr val="000000"/>
                </a:solidFill>
              </a:ln>
            </c:spPr>
          </c:marker>
          <c:xVal>
            <c:numRef>
              <c:f>ｸﾞﾗﾌﾃﾞｰﾀ!$BJ$30:$CA$30</c:f>
              <c:numCache>
                <c:ptCount val="18"/>
                <c:pt idx="0">
                  <c:v>3.8020833333333335</c:v>
                </c:pt>
                <c:pt idx="1">
                  <c:v>2.7777777777777777</c:v>
                </c:pt>
                <c:pt idx="2">
                  <c:v>2.872340425531915</c:v>
                </c:pt>
                <c:pt idx="3">
                  <c:v>2.4188129899216126</c:v>
                </c:pt>
                <c:pt idx="4">
                  <c:v>1.8461538461538463</c:v>
                </c:pt>
                <c:pt idx="5">
                  <c:v>2.478723404255319</c:v>
                </c:pt>
                <c:pt idx="6">
                  <c:v>2.672775868652157</c:v>
                </c:pt>
                <c:pt idx="7">
                  <c:v>2.2448979591836733</c:v>
                </c:pt>
                <c:pt idx="8">
                  <c:v>2.4305555555555554</c:v>
                </c:pt>
                <c:pt idx="9">
                  <c:v>3.3333333333333335</c:v>
                </c:pt>
                <c:pt idx="10">
                  <c:v>0</c:v>
                </c:pt>
                <c:pt idx="11">
                  <c:v>2.8155339805825244</c:v>
                </c:pt>
                <c:pt idx="12">
                  <c:v>2.6732673267326734</c:v>
                </c:pt>
                <c:pt idx="13">
                  <c:v>2.6315789473684212</c:v>
                </c:pt>
                <c:pt idx="14">
                  <c:v>2.7253886010362693</c:v>
                </c:pt>
                <c:pt idx="15">
                  <c:v>2.3516483516483517</c:v>
                </c:pt>
                <c:pt idx="16">
                  <c:v>0</c:v>
                </c:pt>
                <c:pt idx="17">
                  <c:v>2.4343434343434343</c:v>
                </c:pt>
              </c:numCache>
            </c:numRef>
          </c:xVal>
          <c:yVal>
            <c:numRef>
              <c:f>ｸﾞﾗﾌﾃﾞｰﾀ!$BJ$48:$CA$48</c:f>
              <c:numCache>
                <c:ptCount val="18"/>
                <c:pt idx="17">
                  <c:v>32177.99</c:v>
                </c:pt>
              </c:numCache>
            </c:numRef>
          </c:yVal>
          <c:smooth val="0"/>
        </c:ser>
        <c:axId val="64320108"/>
        <c:axId val="42010061"/>
      </c:scatterChart>
      <c:valAx>
        <c:axId val="64320108"/>
        <c:scaling>
          <c:orientation val="minMax"/>
          <c:min val="1.5"/>
        </c:scaling>
        <c:axPos val="b"/>
        <c:title>
          <c:tx>
            <c:rich>
              <a:bodyPr vert="horz" rot="0" anchor="ctr"/>
              <a:lstStyle/>
              <a:p>
                <a:pPr algn="ctr">
                  <a:defRPr/>
                </a:pPr>
                <a:r>
                  <a:rPr lang="en-US" cap="none" sz="1800" b="0" i="0" u="none" baseline="0"/>
                  <a:t>必要馬力(Ｗ)/機体総重量(ｋｇ)</a:t>
                </a:r>
              </a:p>
            </c:rich>
          </c:tx>
          <c:layout/>
          <c:overlay val="0"/>
          <c:spPr>
            <a:noFill/>
            <a:ln>
              <a:noFill/>
            </a:ln>
          </c:spPr>
        </c:title>
        <c:majorGridlines/>
        <c:delete val="0"/>
        <c:numFmt formatCode="General" sourceLinked="1"/>
        <c:majorTickMark val="in"/>
        <c:minorTickMark val="none"/>
        <c:tickLblPos val="nextTo"/>
        <c:txPr>
          <a:bodyPr/>
          <a:lstStyle/>
          <a:p>
            <a:pPr>
              <a:defRPr lang="en-US" cap="none" sz="1825" b="0" i="0" u="none" baseline="0"/>
            </a:pPr>
          </a:p>
        </c:txPr>
        <c:crossAx val="42010061"/>
        <c:crosses val="autoZero"/>
        <c:crossBetween val="midCat"/>
        <c:dispUnits/>
      </c:valAx>
      <c:valAx>
        <c:axId val="42010061"/>
        <c:scaling>
          <c:logBase val="10"/>
          <c:orientation val="minMax"/>
          <c:max val="100000"/>
        </c:scaling>
        <c:axPos val="l"/>
        <c:title>
          <c:tx>
            <c:rich>
              <a:bodyPr vert="horz" rot="0" anchor="ctr"/>
              <a:lstStyle/>
              <a:p>
                <a:pPr algn="ctr">
                  <a:defRPr/>
                </a:pPr>
                <a:r>
                  <a:rPr lang="en-US" cap="none" sz="1800" b="0" i="0" u="none" baseline="0"/>
                  <a:t>大会記録
(m,対数)</a:t>
                </a:r>
              </a:p>
            </c:rich>
          </c:tx>
          <c:layout>
            <c:manualLayout>
              <c:xMode val="factor"/>
              <c:yMode val="factor"/>
              <c:x val="0.03775"/>
              <c:y val="0.104"/>
            </c:manualLayout>
          </c:layout>
          <c:overlay val="0"/>
          <c:spPr>
            <a:noFill/>
            <a:ln>
              <a:noFill/>
            </a:ln>
          </c:spPr>
        </c:title>
        <c:majorGridlines/>
        <c:delete val="0"/>
        <c:numFmt formatCode="#,##0_ " sourceLinked="0"/>
        <c:majorTickMark val="in"/>
        <c:minorTickMark val="none"/>
        <c:tickLblPos val="nextTo"/>
        <c:crossAx val="64320108"/>
        <c:crosses val="autoZero"/>
        <c:crossBetween val="midCat"/>
        <c:dispUnits/>
        <c:minorUnit val="10"/>
      </c:valAx>
      <c:spPr>
        <a:noFill/>
      </c:spPr>
    </c:plotArea>
    <c:legend>
      <c:legendPos val="r"/>
      <c:layout>
        <c:manualLayout>
          <c:xMode val="edge"/>
          <c:yMode val="edge"/>
          <c:x val="0.778"/>
          <c:y val="0.0265"/>
          <c:w val="0.2145"/>
          <c:h val="0.920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200" b="0" i="0" u="none" baseline="0"/>
      </a:pPr>
    </a:p>
  </c:txPr>
  <c:userShapes r:id="rId1"/>
  <c:date1904 val="1"/>
</chartSpace>
</file>

<file path=xl/drawings/_rels/drawing2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66675</xdr:rowOff>
    </xdr:from>
    <xdr:to>
      <xdr:col>13</xdr:col>
      <xdr:colOff>352425</xdr:colOff>
      <xdr:row>11</xdr:row>
      <xdr:rowOff>123825</xdr:rowOff>
    </xdr:to>
    <xdr:sp>
      <xdr:nvSpPr>
        <xdr:cNvPr id="1" name="TextBox 1"/>
        <xdr:cNvSpPr txBox="1">
          <a:spLocks noChangeArrowheads="1"/>
        </xdr:cNvSpPr>
      </xdr:nvSpPr>
      <xdr:spPr>
        <a:xfrm>
          <a:off x="161925" y="428625"/>
          <a:ext cx="11087100" cy="1685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t>【使用上の注意】
このＥＸＣＥＬデータは、全てのシートがリンクして成り立っています。
不要だと思ってシートを削除していくと何も残らなくなります。
ひとつのシートだけ必要になったときは、別ＢＯＯＫにコピー→形式を選択して貼りつけ→値のみコピーすればＯＫです。（たぶん。）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6</xdr:col>
      <xdr:colOff>647700</xdr:colOff>
      <xdr:row>14</xdr:row>
      <xdr:rowOff>142875</xdr:rowOff>
    </xdr:from>
    <xdr:to>
      <xdr:col>7</xdr:col>
      <xdr:colOff>190500</xdr:colOff>
      <xdr:row>16</xdr:row>
      <xdr:rowOff>19050</xdr:rowOff>
    </xdr:to>
    <xdr:sp>
      <xdr:nvSpPr>
        <xdr:cNvPr id="2" name="Oval 2"/>
        <xdr:cNvSpPr>
          <a:spLocks/>
        </xdr:cNvSpPr>
      </xdr:nvSpPr>
      <xdr:spPr>
        <a:xfrm>
          <a:off x="6762750" y="2790825"/>
          <a:ext cx="7524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0198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781050</xdr:colOff>
      <xdr:row>18</xdr:row>
      <xdr:rowOff>19050</xdr:rowOff>
    </xdr:from>
    <xdr:to>
      <xdr:col>5</xdr:col>
      <xdr:colOff>523875</xdr:colOff>
      <xdr:row>19</xdr:row>
      <xdr:rowOff>9525</xdr:rowOff>
    </xdr:to>
    <xdr:sp>
      <xdr:nvSpPr>
        <xdr:cNvPr id="7" name="Oval 7"/>
        <xdr:cNvSpPr>
          <a:spLocks/>
        </xdr:cNvSpPr>
      </xdr:nvSpPr>
      <xdr:spPr>
        <a:xfrm>
          <a:off x="47625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19</xdr:row>
      <xdr:rowOff>19050</xdr:rowOff>
    </xdr:from>
    <xdr:to>
      <xdr:col>5</xdr:col>
      <xdr:colOff>571500</xdr:colOff>
      <xdr:row>20</xdr:row>
      <xdr:rowOff>9525</xdr:rowOff>
    </xdr:to>
    <xdr:sp>
      <xdr:nvSpPr>
        <xdr:cNvPr id="8" name="Oval 8"/>
        <xdr:cNvSpPr>
          <a:spLocks/>
        </xdr:cNvSpPr>
      </xdr:nvSpPr>
      <xdr:spPr>
        <a:xfrm>
          <a:off x="4810125" y="352425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657225</xdr:colOff>
      <xdr:row>19</xdr:row>
      <xdr:rowOff>28575</xdr:rowOff>
    </xdr:from>
    <xdr:to>
      <xdr:col>5</xdr:col>
      <xdr:colOff>1219200</xdr:colOff>
      <xdr:row>20</xdr:row>
      <xdr:rowOff>19050</xdr:rowOff>
    </xdr:to>
    <xdr:sp>
      <xdr:nvSpPr>
        <xdr:cNvPr id="9" name="Oval 9"/>
        <xdr:cNvSpPr>
          <a:spLocks/>
        </xdr:cNvSpPr>
      </xdr:nvSpPr>
      <xdr:spPr>
        <a:xfrm>
          <a:off x="5467350" y="353377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1143000</xdr:colOff>
      <xdr:row>19</xdr:row>
      <xdr:rowOff>28575</xdr:rowOff>
    </xdr:from>
    <xdr:to>
      <xdr:col>6</xdr:col>
      <xdr:colOff>400050</xdr:colOff>
      <xdr:row>20</xdr:row>
      <xdr:rowOff>19050</xdr:rowOff>
    </xdr:to>
    <xdr:sp>
      <xdr:nvSpPr>
        <xdr:cNvPr id="10" name="Oval 10"/>
        <xdr:cNvSpPr>
          <a:spLocks/>
        </xdr:cNvSpPr>
      </xdr:nvSpPr>
      <xdr:spPr>
        <a:xfrm>
          <a:off x="5953125" y="3533775"/>
          <a:ext cx="561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5</xdr:col>
      <xdr:colOff>1266825</xdr:colOff>
      <xdr:row>14</xdr:row>
      <xdr:rowOff>152400</xdr:rowOff>
    </xdr:from>
    <xdr:to>
      <xdr:col>6</xdr:col>
      <xdr:colOff>714375</xdr:colOff>
      <xdr:row>16</xdr:row>
      <xdr:rowOff>28575</xdr:rowOff>
    </xdr:to>
    <xdr:sp>
      <xdr:nvSpPr>
        <xdr:cNvPr id="2" name="Oval 2"/>
        <xdr:cNvSpPr>
          <a:spLocks/>
        </xdr:cNvSpPr>
      </xdr:nvSpPr>
      <xdr:spPr>
        <a:xfrm>
          <a:off x="6076950" y="2800350"/>
          <a:ext cx="7524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0198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781050</xdr:colOff>
      <xdr:row>18</xdr:row>
      <xdr:rowOff>19050</xdr:rowOff>
    </xdr:from>
    <xdr:to>
      <xdr:col>5</xdr:col>
      <xdr:colOff>523875</xdr:colOff>
      <xdr:row>19</xdr:row>
      <xdr:rowOff>9525</xdr:rowOff>
    </xdr:to>
    <xdr:sp>
      <xdr:nvSpPr>
        <xdr:cNvPr id="7" name="Oval 7"/>
        <xdr:cNvSpPr>
          <a:spLocks/>
        </xdr:cNvSpPr>
      </xdr:nvSpPr>
      <xdr:spPr>
        <a:xfrm>
          <a:off x="47625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19</xdr:row>
      <xdr:rowOff>19050</xdr:rowOff>
    </xdr:from>
    <xdr:to>
      <xdr:col>5</xdr:col>
      <xdr:colOff>571500</xdr:colOff>
      <xdr:row>20</xdr:row>
      <xdr:rowOff>9525</xdr:rowOff>
    </xdr:to>
    <xdr:sp>
      <xdr:nvSpPr>
        <xdr:cNvPr id="8" name="Oval 8"/>
        <xdr:cNvSpPr>
          <a:spLocks/>
        </xdr:cNvSpPr>
      </xdr:nvSpPr>
      <xdr:spPr>
        <a:xfrm>
          <a:off x="4810125" y="352425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5</xdr:col>
      <xdr:colOff>1266825</xdr:colOff>
      <xdr:row>14</xdr:row>
      <xdr:rowOff>152400</xdr:rowOff>
    </xdr:from>
    <xdr:to>
      <xdr:col>6</xdr:col>
      <xdr:colOff>714375</xdr:colOff>
      <xdr:row>16</xdr:row>
      <xdr:rowOff>28575</xdr:rowOff>
    </xdr:to>
    <xdr:sp>
      <xdr:nvSpPr>
        <xdr:cNvPr id="2" name="Oval 2"/>
        <xdr:cNvSpPr>
          <a:spLocks/>
        </xdr:cNvSpPr>
      </xdr:nvSpPr>
      <xdr:spPr>
        <a:xfrm>
          <a:off x="6076950" y="2800350"/>
          <a:ext cx="7524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0198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781050</xdr:colOff>
      <xdr:row>18</xdr:row>
      <xdr:rowOff>19050</xdr:rowOff>
    </xdr:from>
    <xdr:to>
      <xdr:col>5</xdr:col>
      <xdr:colOff>523875</xdr:colOff>
      <xdr:row>19</xdr:row>
      <xdr:rowOff>9525</xdr:rowOff>
    </xdr:to>
    <xdr:sp>
      <xdr:nvSpPr>
        <xdr:cNvPr id="7" name="Oval 7"/>
        <xdr:cNvSpPr>
          <a:spLocks/>
        </xdr:cNvSpPr>
      </xdr:nvSpPr>
      <xdr:spPr>
        <a:xfrm>
          <a:off x="47625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19</xdr:row>
      <xdr:rowOff>19050</xdr:rowOff>
    </xdr:from>
    <xdr:to>
      <xdr:col>5</xdr:col>
      <xdr:colOff>571500</xdr:colOff>
      <xdr:row>20</xdr:row>
      <xdr:rowOff>9525</xdr:rowOff>
    </xdr:to>
    <xdr:sp>
      <xdr:nvSpPr>
        <xdr:cNvPr id="8" name="Oval 8"/>
        <xdr:cNvSpPr>
          <a:spLocks/>
        </xdr:cNvSpPr>
      </xdr:nvSpPr>
      <xdr:spPr>
        <a:xfrm>
          <a:off x="4810125" y="352425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6</xdr:col>
      <xdr:colOff>628650</xdr:colOff>
      <xdr:row>14</xdr:row>
      <xdr:rowOff>161925</xdr:rowOff>
    </xdr:from>
    <xdr:to>
      <xdr:col>7</xdr:col>
      <xdr:colOff>161925</xdr:colOff>
      <xdr:row>16</xdr:row>
      <xdr:rowOff>38100</xdr:rowOff>
    </xdr:to>
    <xdr:sp>
      <xdr:nvSpPr>
        <xdr:cNvPr id="2" name="Oval 2"/>
        <xdr:cNvSpPr>
          <a:spLocks/>
        </xdr:cNvSpPr>
      </xdr:nvSpPr>
      <xdr:spPr>
        <a:xfrm>
          <a:off x="6743700" y="2809875"/>
          <a:ext cx="7429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0198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514350</xdr:colOff>
      <xdr:row>18</xdr:row>
      <xdr:rowOff>0</xdr:rowOff>
    </xdr:from>
    <xdr:to>
      <xdr:col>9</xdr:col>
      <xdr:colOff>228600</xdr:colOff>
      <xdr:row>18</xdr:row>
      <xdr:rowOff>161925</xdr:rowOff>
    </xdr:to>
    <xdr:sp>
      <xdr:nvSpPr>
        <xdr:cNvPr id="7" name="Oval 7"/>
        <xdr:cNvSpPr>
          <a:spLocks/>
        </xdr:cNvSpPr>
      </xdr:nvSpPr>
      <xdr:spPr>
        <a:xfrm>
          <a:off x="8477250" y="333375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628650</xdr:colOff>
      <xdr:row>19</xdr:row>
      <xdr:rowOff>142875</xdr:rowOff>
    </xdr:from>
    <xdr:to>
      <xdr:col>9</xdr:col>
      <xdr:colOff>342900</xdr:colOff>
      <xdr:row>20</xdr:row>
      <xdr:rowOff>133350</xdr:rowOff>
    </xdr:to>
    <xdr:sp>
      <xdr:nvSpPr>
        <xdr:cNvPr id="8" name="Oval 8"/>
        <xdr:cNvSpPr>
          <a:spLocks/>
        </xdr:cNvSpPr>
      </xdr:nvSpPr>
      <xdr:spPr>
        <a:xfrm>
          <a:off x="8591550" y="364807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5</xdr:col>
      <xdr:colOff>1295400</xdr:colOff>
      <xdr:row>14</xdr:row>
      <xdr:rowOff>152400</xdr:rowOff>
    </xdr:from>
    <xdr:to>
      <xdr:col>6</xdr:col>
      <xdr:colOff>733425</xdr:colOff>
      <xdr:row>16</xdr:row>
      <xdr:rowOff>28575</xdr:rowOff>
    </xdr:to>
    <xdr:sp>
      <xdr:nvSpPr>
        <xdr:cNvPr id="2" name="Oval 2"/>
        <xdr:cNvSpPr>
          <a:spLocks/>
        </xdr:cNvSpPr>
      </xdr:nvSpPr>
      <xdr:spPr>
        <a:xfrm>
          <a:off x="6105525" y="2800350"/>
          <a:ext cx="7429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819150</xdr:colOff>
      <xdr:row>18</xdr:row>
      <xdr:rowOff>28575</xdr:rowOff>
    </xdr:from>
    <xdr:to>
      <xdr:col>5</xdr:col>
      <xdr:colOff>561975</xdr:colOff>
      <xdr:row>19</xdr:row>
      <xdr:rowOff>19050</xdr:rowOff>
    </xdr:to>
    <xdr:sp>
      <xdr:nvSpPr>
        <xdr:cNvPr id="5" name="Oval 5"/>
        <xdr:cNvSpPr>
          <a:spLocks/>
        </xdr:cNvSpPr>
      </xdr:nvSpPr>
      <xdr:spPr>
        <a:xfrm>
          <a:off x="4800600" y="336232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657225</xdr:colOff>
      <xdr:row>18</xdr:row>
      <xdr:rowOff>9525</xdr:rowOff>
    </xdr:from>
    <xdr:to>
      <xdr:col>5</xdr:col>
      <xdr:colOff>1219200</xdr:colOff>
      <xdr:row>19</xdr:row>
      <xdr:rowOff>0</xdr:rowOff>
    </xdr:to>
    <xdr:sp>
      <xdr:nvSpPr>
        <xdr:cNvPr id="7" name="Oval 7"/>
        <xdr:cNvSpPr>
          <a:spLocks/>
        </xdr:cNvSpPr>
      </xdr:nvSpPr>
      <xdr:spPr>
        <a:xfrm>
          <a:off x="5467350" y="334327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1266825</xdr:colOff>
      <xdr:row>17</xdr:row>
      <xdr:rowOff>161925</xdr:rowOff>
    </xdr:from>
    <xdr:to>
      <xdr:col>6</xdr:col>
      <xdr:colOff>533400</xdr:colOff>
      <xdr:row>18</xdr:row>
      <xdr:rowOff>152400</xdr:rowOff>
    </xdr:to>
    <xdr:sp>
      <xdr:nvSpPr>
        <xdr:cNvPr id="8" name="Oval 8"/>
        <xdr:cNvSpPr>
          <a:spLocks/>
        </xdr:cNvSpPr>
      </xdr:nvSpPr>
      <xdr:spPr>
        <a:xfrm>
          <a:off x="6076950" y="332422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5</xdr:col>
      <xdr:colOff>1247775</xdr:colOff>
      <xdr:row>15</xdr:row>
      <xdr:rowOff>0</xdr:rowOff>
    </xdr:from>
    <xdr:to>
      <xdr:col>6</xdr:col>
      <xdr:colOff>685800</xdr:colOff>
      <xdr:row>16</xdr:row>
      <xdr:rowOff>47625</xdr:rowOff>
    </xdr:to>
    <xdr:sp>
      <xdr:nvSpPr>
        <xdr:cNvPr id="2" name="Oval 2"/>
        <xdr:cNvSpPr>
          <a:spLocks/>
        </xdr:cNvSpPr>
      </xdr:nvSpPr>
      <xdr:spPr>
        <a:xfrm>
          <a:off x="6057900" y="2819400"/>
          <a:ext cx="7429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0198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476250</xdr:colOff>
      <xdr:row>19</xdr:row>
      <xdr:rowOff>0</xdr:rowOff>
    </xdr:from>
    <xdr:to>
      <xdr:col>3</xdr:col>
      <xdr:colOff>361950</xdr:colOff>
      <xdr:row>20</xdr:row>
      <xdr:rowOff>0</xdr:rowOff>
    </xdr:to>
    <xdr:sp>
      <xdr:nvSpPr>
        <xdr:cNvPr id="7" name="Oval 14"/>
        <xdr:cNvSpPr>
          <a:spLocks/>
        </xdr:cNvSpPr>
      </xdr:nvSpPr>
      <xdr:spPr>
        <a:xfrm>
          <a:off x="2609850" y="3505200"/>
          <a:ext cx="10953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5</xdr:col>
      <xdr:colOff>1266825</xdr:colOff>
      <xdr:row>14</xdr:row>
      <xdr:rowOff>152400</xdr:rowOff>
    </xdr:from>
    <xdr:to>
      <xdr:col>6</xdr:col>
      <xdr:colOff>714375</xdr:colOff>
      <xdr:row>16</xdr:row>
      <xdr:rowOff>28575</xdr:rowOff>
    </xdr:to>
    <xdr:sp>
      <xdr:nvSpPr>
        <xdr:cNvPr id="2" name="Oval 2"/>
        <xdr:cNvSpPr>
          <a:spLocks/>
        </xdr:cNvSpPr>
      </xdr:nvSpPr>
      <xdr:spPr>
        <a:xfrm>
          <a:off x="6076950" y="2800350"/>
          <a:ext cx="7524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0198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781050</xdr:colOff>
      <xdr:row>18</xdr:row>
      <xdr:rowOff>19050</xdr:rowOff>
    </xdr:from>
    <xdr:to>
      <xdr:col>5</xdr:col>
      <xdr:colOff>523875</xdr:colOff>
      <xdr:row>19</xdr:row>
      <xdr:rowOff>9525</xdr:rowOff>
    </xdr:to>
    <xdr:sp>
      <xdr:nvSpPr>
        <xdr:cNvPr id="7" name="Oval 7"/>
        <xdr:cNvSpPr>
          <a:spLocks/>
        </xdr:cNvSpPr>
      </xdr:nvSpPr>
      <xdr:spPr>
        <a:xfrm>
          <a:off x="47625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657225</xdr:colOff>
      <xdr:row>19</xdr:row>
      <xdr:rowOff>28575</xdr:rowOff>
    </xdr:from>
    <xdr:to>
      <xdr:col>5</xdr:col>
      <xdr:colOff>1219200</xdr:colOff>
      <xdr:row>20</xdr:row>
      <xdr:rowOff>19050</xdr:rowOff>
    </xdr:to>
    <xdr:sp>
      <xdr:nvSpPr>
        <xdr:cNvPr id="8" name="Oval 8"/>
        <xdr:cNvSpPr>
          <a:spLocks/>
        </xdr:cNvSpPr>
      </xdr:nvSpPr>
      <xdr:spPr>
        <a:xfrm>
          <a:off x="5467350" y="353377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6</xdr:col>
      <xdr:colOff>609600</xdr:colOff>
      <xdr:row>14</xdr:row>
      <xdr:rowOff>142875</xdr:rowOff>
    </xdr:from>
    <xdr:to>
      <xdr:col>7</xdr:col>
      <xdr:colOff>142875</xdr:colOff>
      <xdr:row>16</xdr:row>
      <xdr:rowOff>19050</xdr:rowOff>
    </xdr:to>
    <xdr:sp>
      <xdr:nvSpPr>
        <xdr:cNvPr id="2" name="Oval 2"/>
        <xdr:cNvSpPr>
          <a:spLocks/>
        </xdr:cNvSpPr>
      </xdr:nvSpPr>
      <xdr:spPr>
        <a:xfrm>
          <a:off x="6724650" y="2790825"/>
          <a:ext cx="7429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0198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38100</xdr:colOff>
      <xdr:row>17</xdr:row>
      <xdr:rowOff>114300</xdr:rowOff>
    </xdr:from>
    <xdr:to>
      <xdr:col>9</xdr:col>
      <xdr:colOff>609600</xdr:colOff>
      <xdr:row>18</xdr:row>
      <xdr:rowOff>104775</xdr:rowOff>
    </xdr:to>
    <xdr:sp>
      <xdr:nvSpPr>
        <xdr:cNvPr id="7" name="Oval 7"/>
        <xdr:cNvSpPr>
          <a:spLocks/>
        </xdr:cNvSpPr>
      </xdr:nvSpPr>
      <xdr:spPr>
        <a:xfrm>
          <a:off x="8858250" y="32766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819150</xdr:colOff>
      <xdr:row>19</xdr:row>
      <xdr:rowOff>0</xdr:rowOff>
    </xdr:from>
    <xdr:to>
      <xdr:col>9</xdr:col>
      <xdr:colOff>533400</xdr:colOff>
      <xdr:row>19</xdr:row>
      <xdr:rowOff>161925</xdr:rowOff>
    </xdr:to>
    <xdr:sp>
      <xdr:nvSpPr>
        <xdr:cNvPr id="8" name="Oval 8"/>
        <xdr:cNvSpPr>
          <a:spLocks/>
        </xdr:cNvSpPr>
      </xdr:nvSpPr>
      <xdr:spPr>
        <a:xfrm>
          <a:off x="8782050" y="35052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466725</xdr:colOff>
      <xdr:row>19</xdr:row>
      <xdr:rowOff>0</xdr:rowOff>
    </xdr:from>
    <xdr:to>
      <xdr:col>3</xdr:col>
      <xdr:colOff>381000</xdr:colOff>
      <xdr:row>20</xdr:row>
      <xdr:rowOff>28575</xdr:rowOff>
    </xdr:to>
    <xdr:sp>
      <xdr:nvSpPr>
        <xdr:cNvPr id="9" name="Oval 9"/>
        <xdr:cNvSpPr>
          <a:spLocks/>
        </xdr:cNvSpPr>
      </xdr:nvSpPr>
      <xdr:spPr>
        <a:xfrm>
          <a:off x="2600325" y="3505200"/>
          <a:ext cx="11239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6</xdr:col>
      <xdr:colOff>619125</xdr:colOff>
      <xdr:row>14</xdr:row>
      <xdr:rowOff>152400</xdr:rowOff>
    </xdr:from>
    <xdr:to>
      <xdr:col>7</xdr:col>
      <xdr:colOff>152400</xdr:colOff>
      <xdr:row>16</xdr:row>
      <xdr:rowOff>28575</xdr:rowOff>
    </xdr:to>
    <xdr:sp>
      <xdr:nvSpPr>
        <xdr:cNvPr id="2" name="Oval 2"/>
        <xdr:cNvSpPr>
          <a:spLocks/>
        </xdr:cNvSpPr>
      </xdr:nvSpPr>
      <xdr:spPr>
        <a:xfrm>
          <a:off x="6734175" y="2800350"/>
          <a:ext cx="7429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0198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485775</xdr:colOff>
      <xdr:row>19</xdr:row>
      <xdr:rowOff>28575</xdr:rowOff>
    </xdr:from>
    <xdr:to>
      <xdr:col>3</xdr:col>
      <xdr:colOff>323850</xdr:colOff>
      <xdr:row>20</xdr:row>
      <xdr:rowOff>38100</xdr:rowOff>
    </xdr:to>
    <xdr:sp>
      <xdr:nvSpPr>
        <xdr:cNvPr id="7" name="Oval 9"/>
        <xdr:cNvSpPr>
          <a:spLocks/>
        </xdr:cNvSpPr>
      </xdr:nvSpPr>
      <xdr:spPr>
        <a:xfrm>
          <a:off x="2619375" y="3533775"/>
          <a:ext cx="10477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6</xdr:col>
      <xdr:colOff>609600</xdr:colOff>
      <xdr:row>14</xdr:row>
      <xdr:rowOff>142875</xdr:rowOff>
    </xdr:from>
    <xdr:to>
      <xdr:col>7</xdr:col>
      <xdr:colOff>142875</xdr:colOff>
      <xdr:row>16</xdr:row>
      <xdr:rowOff>19050</xdr:rowOff>
    </xdr:to>
    <xdr:sp>
      <xdr:nvSpPr>
        <xdr:cNvPr id="2" name="Oval 2"/>
        <xdr:cNvSpPr>
          <a:spLocks/>
        </xdr:cNvSpPr>
      </xdr:nvSpPr>
      <xdr:spPr>
        <a:xfrm>
          <a:off x="6724650" y="2790825"/>
          <a:ext cx="7429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0198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781050</xdr:colOff>
      <xdr:row>18</xdr:row>
      <xdr:rowOff>19050</xdr:rowOff>
    </xdr:from>
    <xdr:to>
      <xdr:col>5</xdr:col>
      <xdr:colOff>523875</xdr:colOff>
      <xdr:row>19</xdr:row>
      <xdr:rowOff>9525</xdr:rowOff>
    </xdr:to>
    <xdr:sp>
      <xdr:nvSpPr>
        <xdr:cNvPr id="7" name="Oval 7"/>
        <xdr:cNvSpPr>
          <a:spLocks/>
        </xdr:cNvSpPr>
      </xdr:nvSpPr>
      <xdr:spPr>
        <a:xfrm>
          <a:off x="47625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19</xdr:row>
      <xdr:rowOff>19050</xdr:rowOff>
    </xdr:from>
    <xdr:to>
      <xdr:col>5</xdr:col>
      <xdr:colOff>571500</xdr:colOff>
      <xdr:row>20</xdr:row>
      <xdr:rowOff>9525</xdr:rowOff>
    </xdr:to>
    <xdr:sp>
      <xdr:nvSpPr>
        <xdr:cNvPr id="8" name="Oval 8"/>
        <xdr:cNvSpPr>
          <a:spLocks/>
        </xdr:cNvSpPr>
      </xdr:nvSpPr>
      <xdr:spPr>
        <a:xfrm>
          <a:off x="4810125" y="352425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476250</xdr:colOff>
      <xdr:row>19</xdr:row>
      <xdr:rowOff>9525</xdr:rowOff>
    </xdr:from>
    <xdr:to>
      <xdr:col>3</xdr:col>
      <xdr:colOff>323850</xdr:colOff>
      <xdr:row>20</xdr:row>
      <xdr:rowOff>0</xdr:rowOff>
    </xdr:to>
    <xdr:sp>
      <xdr:nvSpPr>
        <xdr:cNvPr id="9" name="Oval 9"/>
        <xdr:cNvSpPr>
          <a:spLocks/>
        </xdr:cNvSpPr>
      </xdr:nvSpPr>
      <xdr:spPr>
        <a:xfrm>
          <a:off x="2609850" y="3514725"/>
          <a:ext cx="1057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628650</xdr:colOff>
      <xdr:row>18</xdr:row>
      <xdr:rowOff>9525</xdr:rowOff>
    </xdr:from>
    <xdr:to>
      <xdr:col>5</xdr:col>
      <xdr:colOff>1200150</xdr:colOff>
      <xdr:row>19</xdr:row>
      <xdr:rowOff>0</xdr:rowOff>
    </xdr:to>
    <xdr:sp>
      <xdr:nvSpPr>
        <xdr:cNvPr id="10" name="Oval 10"/>
        <xdr:cNvSpPr>
          <a:spLocks/>
        </xdr:cNvSpPr>
      </xdr:nvSpPr>
      <xdr:spPr>
        <a:xfrm>
          <a:off x="5438775" y="334327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466725</xdr:colOff>
      <xdr:row>18</xdr:row>
      <xdr:rowOff>28575</xdr:rowOff>
    </xdr:from>
    <xdr:to>
      <xdr:col>6</xdr:col>
      <xdr:colOff>1028700</xdr:colOff>
      <xdr:row>19</xdr:row>
      <xdr:rowOff>19050</xdr:rowOff>
    </xdr:to>
    <xdr:sp>
      <xdr:nvSpPr>
        <xdr:cNvPr id="11" name="Oval 11"/>
        <xdr:cNvSpPr>
          <a:spLocks/>
        </xdr:cNvSpPr>
      </xdr:nvSpPr>
      <xdr:spPr>
        <a:xfrm>
          <a:off x="6581775" y="336232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609600</xdr:colOff>
      <xdr:row>19</xdr:row>
      <xdr:rowOff>28575</xdr:rowOff>
    </xdr:from>
    <xdr:to>
      <xdr:col>5</xdr:col>
      <xdr:colOff>1171575</xdr:colOff>
      <xdr:row>20</xdr:row>
      <xdr:rowOff>19050</xdr:rowOff>
    </xdr:to>
    <xdr:sp>
      <xdr:nvSpPr>
        <xdr:cNvPr id="12" name="Oval 12"/>
        <xdr:cNvSpPr>
          <a:spLocks/>
        </xdr:cNvSpPr>
      </xdr:nvSpPr>
      <xdr:spPr>
        <a:xfrm>
          <a:off x="5419725" y="353377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5</xdr:col>
      <xdr:colOff>1238250</xdr:colOff>
      <xdr:row>14</xdr:row>
      <xdr:rowOff>161925</xdr:rowOff>
    </xdr:from>
    <xdr:to>
      <xdr:col>6</xdr:col>
      <xdr:colOff>676275</xdr:colOff>
      <xdr:row>16</xdr:row>
      <xdr:rowOff>38100</xdr:rowOff>
    </xdr:to>
    <xdr:sp>
      <xdr:nvSpPr>
        <xdr:cNvPr id="2" name="Oval 2"/>
        <xdr:cNvSpPr>
          <a:spLocks/>
        </xdr:cNvSpPr>
      </xdr:nvSpPr>
      <xdr:spPr>
        <a:xfrm>
          <a:off x="6048375" y="2809875"/>
          <a:ext cx="7429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5"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1143000</xdr:colOff>
      <xdr:row>19</xdr:row>
      <xdr:rowOff>9525</xdr:rowOff>
    </xdr:from>
    <xdr:to>
      <xdr:col>7</xdr:col>
      <xdr:colOff>495300</xdr:colOff>
      <xdr:row>20</xdr:row>
      <xdr:rowOff>0</xdr:rowOff>
    </xdr:to>
    <xdr:sp>
      <xdr:nvSpPr>
        <xdr:cNvPr id="6" name="Oval 8"/>
        <xdr:cNvSpPr>
          <a:spLocks/>
        </xdr:cNvSpPr>
      </xdr:nvSpPr>
      <xdr:spPr>
        <a:xfrm>
          <a:off x="7258050" y="3514725"/>
          <a:ext cx="561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66675</xdr:rowOff>
    </xdr:from>
    <xdr:ext cx="8667750" cy="409575"/>
    <xdr:sp>
      <xdr:nvSpPr>
        <xdr:cNvPr id="1" name="テキスト 1"/>
        <xdr:cNvSpPr txBox="1">
          <a:spLocks noChangeArrowheads="1"/>
        </xdr:cNvSpPr>
      </xdr:nvSpPr>
      <xdr:spPr>
        <a:xfrm>
          <a:off x="619125" y="561975"/>
          <a:ext cx="8667750" cy="409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t>第２７回 鳥人間コンテスト大会(２００３年)出場機 諸元表</a:t>
          </a:r>
        </a:p>
      </xdr:txBody>
    </xdr:sp>
    <xdr:clientData/>
  </xdr:oneCellAnchor>
  <xdr:twoCellAnchor editAs="oneCell">
    <xdr:from>
      <xdr:col>29</xdr:col>
      <xdr:colOff>142875</xdr:colOff>
      <xdr:row>33</xdr:row>
      <xdr:rowOff>219075</xdr:rowOff>
    </xdr:from>
    <xdr:to>
      <xdr:col>48</xdr:col>
      <xdr:colOff>333375</xdr:colOff>
      <xdr:row>48</xdr:row>
      <xdr:rowOff>114300</xdr:rowOff>
    </xdr:to>
    <xdr:pic>
      <xdr:nvPicPr>
        <xdr:cNvPr id="2" name="Picture 2"/>
        <xdr:cNvPicPr preferRelativeResize="1">
          <a:picLocks noChangeAspect="1"/>
        </xdr:cNvPicPr>
      </xdr:nvPicPr>
      <xdr:blipFill>
        <a:blip r:embed="rId1"/>
        <a:stretch>
          <a:fillRect/>
        </a:stretch>
      </xdr:blipFill>
      <xdr:spPr>
        <a:xfrm>
          <a:off x="19469100" y="10315575"/>
          <a:ext cx="8715375" cy="4038600"/>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0.59475</cdr:x>
      <cdr:y>0.79625</cdr:y>
    </cdr:from>
    <cdr:to>
      <cdr:x>0.75275</cdr:x>
      <cdr:y>0.865</cdr:y>
    </cdr:to>
    <cdr:sp>
      <cdr:nvSpPr>
        <cdr:cNvPr id="1" name="TextBox 1"/>
        <cdr:cNvSpPr txBox="1">
          <a:spLocks noChangeArrowheads="1"/>
        </cdr:cNvSpPr>
      </cdr:nvSpPr>
      <cdr:spPr>
        <a:xfrm>
          <a:off x="5514975" y="4076700"/>
          <a:ext cx="1466850" cy="352425"/>
        </a:xfrm>
        <a:prstGeom prst="rect">
          <a:avLst/>
        </a:prstGeom>
        <a:solidFill>
          <a:srgbClr val="FFFFFF"/>
        </a:solidFill>
        <a:ln w="0" cmpd="sng">
          <a:noFill/>
        </a:ln>
      </cdr:spPr>
      <cdr:txBody>
        <a:bodyPr vertOverflow="clip" wrap="square" anchor="ctr">
          <a:spAutoFit/>
        </a:bodyPr>
        <a:p>
          <a:pPr algn="ctr">
            <a:defRPr/>
          </a:pPr>
          <a:r>
            <a:rPr lang="en-US" cap="none" sz="1600" b="0" i="0" u="none" baseline="0"/>
            <a:t>ｱｽﾍﾟｸﾄﾚｼｵ</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11</xdr:col>
      <xdr:colOff>228600</xdr:colOff>
      <xdr:row>28</xdr:row>
      <xdr:rowOff>161925</xdr:rowOff>
    </xdr:to>
    <xdr:graphicFrame>
      <xdr:nvGraphicFramePr>
        <xdr:cNvPr id="1" name="Chart 1"/>
        <xdr:cNvGraphicFramePr/>
      </xdr:nvGraphicFramePr>
      <xdr:xfrm>
        <a:off x="47625" y="76200"/>
        <a:ext cx="9401175" cy="51530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38100</xdr:rowOff>
    </xdr:from>
    <xdr:to>
      <xdr:col>11</xdr:col>
      <xdr:colOff>257175</xdr:colOff>
      <xdr:row>60</xdr:row>
      <xdr:rowOff>76200</xdr:rowOff>
    </xdr:to>
    <xdr:graphicFrame>
      <xdr:nvGraphicFramePr>
        <xdr:cNvPr id="2" name="Chart 2"/>
        <xdr:cNvGraphicFramePr/>
      </xdr:nvGraphicFramePr>
      <xdr:xfrm>
        <a:off x="19050" y="5286375"/>
        <a:ext cx="9458325" cy="5648325"/>
      </xdr:xfrm>
      <a:graphic>
        <a:graphicData uri="http://schemas.openxmlformats.org/drawingml/2006/chart">
          <c:chart xmlns:c="http://schemas.openxmlformats.org/drawingml/2006/chart" r:id="rId2"/>
        </a:graphicData>
      </a:graphic>
    </xdr:graphicFrame>
    <xdr:clientData/>
  </xdr:twoCellAnchor>
  <xdr:twoCellAnchor>
    <xdr:from>
      <xdr:col>11</xdr:col>
      <xdr:colOff>323850</xdr:colOff>
      <xdr:row>0</xdr:row>
      <xdr:rowOff>104775</xdr:rowOff>
    </xdr:from>
    <xdr:to>
      <xdr:col>21</xdr:col>
      <xdr:colOff>1219200</xdr:colOff>
      <xdr:row>28</xdr:row>
      <xdr:rowOff>161925</xdr:rowOff>
    </xdr:to>
    <xdr:graphicFrame>
      <xdr:nvGraphicFramePr>
        <xdr:cNvPr id="3" name="Chart 3"/>
        <xdr:cNvGraphicFramePr/>
      </xdr:nvGraphicFramePr>
      <xdr:xfrm>
        <a:off x="9544050" y="104775"/>
        <a:ext cx="9277350" cy="512445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14</xdr:row>
      <xdr:rowOff>76200</xdr:rowOff>
    </xdr:from>
    <xdr:to>
      <xdr:col>6</xdr:col>
      <xdr:colOff>485775</xdr:colOff>
      <xdr:row>22</xdr:row>
      <xdr:rowOff>38100</xdr:rowOff>
    </xdr:to>
    <xdr:sp>
      <xdr:nvSpPr>
        <xdr:cNvPr id="4" name="Oval 4"/>
        <xdr:cNvSpPr>
          <a:spLocks/>
        </xdr:cNvSpPr>
      </xdr:nvSpPr>
      <xdr:spPr>
        <a:xfrm>
          <a:off x="3352800" y="2609850"/>
          <a:ext cx="2162175" cy="14097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371475</xdr:colOff>
      <xdr:row>17</xdr:row>
      <xdr:rowOff>57150</xdr:rowOff>
    </xdr:from>
    <xdr:to>
      <xdr:col>19</xdr:col>
      <xdr:colOff>257175</xdr:colOff>
      <xdr:row>21</xdr:row>
      <xdr:rowOff>161925</xdr:rowOff>
    </xdr:to>
    <xdr:sp>
      <xdr:nvSpPr>
        <xdr:cNvPr id="5" name="Oval 5"/>
        <xdr:cNvSpPr>
          <a:spLocks/>
        </xdr:cNvSpPr>
      </xdr:nvSpPr>
      <xdr:spPr>
        <a:xfrm>
          <a:off x="13782675" y="3133725"/>
          <a:ext cx="2400300" cy="82867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209550</xdr:colOff>
      <xdr:row>46</xdr:row>
      <xdr:rowOff>57150</xdr:rowOff>
    </xdr:from>
    <xdr:to>
      <xdr:col>6</xdr:col>
      <xdr:colOff>371475</xdr:colOff>
      <xdr:row>52</xdr:row>
      <xdr:rowOff>19050</xdr:rowOff>
    </xdr:to>
    <xdr:sp>
      <xdr:nvSpPr>
        <xdr:cNvPr id="6" name="Oval 6"/>
        <xdr:cNvSpPr>
          <a:spLocks/>
        </xdr:cNvSpPr>
      </xdr:nvSpPr>
      <xdr:spPr>
        <a:xfrm rot="19800000">
          <a:off x="1885950" y="8382000"/>
          <a:ext cx="3514725" cy="10477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0.5525</cdr:x>
      <cdr:y>0.12925</cdr:y>
    </cdr:from>
    <cdr:to>
      <cdr:x>0.78025</cdr:x>
      <cdr:y>0.81975</cdr:y>
    </cdr:to>
    <cdr:sp>
      <cdr:nvSpPr>
        <cdr:cNvPr id="1" name="AutoShape 1"/>
        <cdr:cNvSpPr>
          <a:spLocks/>
        </cdr:cNvSpPr>
      </cdr:nvSpPr>
      <cdr:spPr>
        <a:xfrm>
          <a:off x="5238750" y="657225"/>
          <a:ext cx="2162175" cy="3533775"/>
        </a:xfrm>
        <a:custGeom>
          <a:pathLst>
            <a:path h="7771314" w="1581169">
              <a:moveTo>
                <a:pt x="0" y="0"/>
              </a:moveTo>
              <a:cubicBezTo>
                <a:pt x="85726" y="761894"/>
                <a:pt x="333379" y="3457092"/>
                <a:pt x="495306" y="4571361"/>
              </a:cubicBezTo>
              <a:cubicBezTo>
                <a:pt x="657233" y="5685630"/>
                <a:pt x="790585" y="6152291"/>
                <a:pt x="971562" y="6685616"/>
              </a:cubicBezTo>
              <a:cubicBezTo>
                <a:pt x="1152539" y="7218941"/>
                <a:pt x="1479568" y="7590364"/>
                <a:pt x="1581169" y="7771314"/>
              </a:cubicBez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0.27025</cdr:x>
      <cdr:y>0.11925</cdr:y>
    </cdr:from>
    <cdr:to>
      <cdr:x>0.40975</cdr:x>
      <cdr:y>0.81975</cdr:y>
    </cdr:to>
    <cdr:sp>
      <cdr:nvSpPr>
        <cdr:cNvPr id="2" name="AutoShape 2"/>
        <cdr:cNvSpPr>
          <a:spLocks/>
        </cdr:cNvSpPr>
      </cdr:nvSpPr>
      <cdr:spPr>
        <a:xfrm>
          <a:off x="2562225" y="609600"/>
          <a:ext cx="1323975" cy="3590925"/>
        </a:xfrm>
        <a:custGeom>
          <a:pathLst>
            <a:path h="3409950" w="1066800">
              <a:moveTo>
                <a:pt x="1066800" y="0"/>
              </a:moveTo>
              <a:cubicBezTo>
                <a:pt x="1000125" y="476250"/>
                <a:pt x="844550" y="2270125"/>
                <a:pt x="666750" y="2838450"/>
              </a:cubicBezTo>
              <a:cubicBezTo>
                <a:pt x="488950" y="3406775"/>
                <a:pt x="138906" y="3290888"/>
                <a:pt x="0" y="3409950"/>
              </a:cubicBezTo>
            </a:path>
          </a:pathLst>
        </a:custGeom>
        <a:noFill/>
        <a:ln w="9525" cmpd="sng">
          <a:solidFill>
            <a:srgbClr val="000000"/>
          </a:solidFill>
          <a:prstDash val="dash"/>
          <a:headEnd type="none"/>
          <a:tailEnd type="none"/>
        </a:ln>
      </cdr:spPr>
      <cdr:txBody>
        <a:bodyPr vertOverflow="clip" wrap="square"/>
        <a:p>
          <a:pPr algn="l">
            <a:defRPr/>
          </a:pPr>
          <a:r>
            <a:rPr lang="en-US" cap="none" u="none" baseline="0">
              <a:latin typeface="明朝"/>
              <a:ea typeface="明朝"/>
              <a:cs typeface="明朝"/>
            </a:rPr>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0</xdr:row>
      <xdr:rowOff>76200</xdr:rowOff>
    </xdr:from>
    <xdr:to>
      <xdr:col>27</xdr:col>
      <xdr:colOff>542925</xdr:colOff>
      <xdr:row>29</xdr:row>
      <xdr:rowOff>95250</xdr:rowOff>
    </xdr:to>
    <xdr:graphicFrame>
      <xdr:nvGraphicFramePr>
        <xdr:cNvPr id="1" name="Chart 28"/>
        <xdr:cNvGraphicFramePr/>
      </xdr:nvGraphicFramePr>
      <xdr:xfrm>
        <a:off x="9696450" y="76200"/>
        <a:ext cx="9439275" cy="50482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0</xdr:row>
      <xdr:rowOff>76200</xdr:rowOff>
    </xdr:from>
    <xdr:to>
      <xdr:col>13</xdr:col>
      <xdr:colOff>495300</xdr:colOff>
      <xdr:row>29</xdr:row>
      <xdr:rowOff>95250</xdr:rowOff>
    </xdr:to>
    <xdr:graphicFrame>
      <xdr:nvGraphicFramePr>
        <xdr:cNvPr id="2" name="Chart 29"/>
        <xdr:cNvGraphicFramePr/>
      </xdr:nvGraphicFramePr>
      <xdr:xfrm>
        <a:off x="219075" y="76200"/>
        <a:ext cx="9296400" cy="5048250"/>
      </xdr:xfrm>
      <a:graphic>
        <a:graphicData uri="http://schemas.openxmlformats.org/drawingml/2006/chart">
          <c:chart xmlns:c="http://schemas.openxmlformats.org/drawingml/2006/chart" r:id="rId2"/>
        </a:graphicData>
      </a:graphic>
    </xdr:graphicFrame>
    <xdr:clientData/>
  </xdr:twoCellAnchor>
  <xdr:twoCellAnchor>
    <xdr:from>
      <xdr:col>1</xdr:col>
      <xdr:colOff>619125</xdr:colOff>
      <xdr:row>17</xdr:row>
      <xdr:rowOff>76200</xdr:rowOff>
    </xdr:from>
    <xdr:to>
      <xdr:col>7</xdr:col>
      <xdr:colOff>476250</xdr:colOff>
      <xdr:row>23</xdr:row>
      <xdr:rowOff>161925</xdr:rowOff>
    </xdr:to>
    <xdr:sp>
      <xdr:nvSpPr>
        <xdr:cNvPr id="3" name="Oval 30"/>
        <xdr:cNvSpPr>
          <a:spLocks/>
        </xdr:cNvSpPr>
      </xdr:nvSpPr>
      <xdr:spPr>
        <a:xfrm rot="20400000">
          <a:off x="2095500" y="3048000"/>
          <a:ext cx="3629025" cy="11144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523875</xdr:colOff>
      <xdr:row>7</xdr:row>
      <xdr:rowOff>95250</xdr:rowOff>
    </xdr:from>
    <xdr:to>
      <xdr:col>9</xdr:col>
      <xdr:colOff>190500</xdr:colOff>
      <xdr:row>12</xdr:row>
      <xdr:rowOff>19050</xdr:rowOff>
    </xdr:to>
    <xdr:sp>
      <xdr:nvSpPr>
        <xdr:cNvPr id="4" name="Line 31"/>
        <xdr:cNvSpPr>
          <a:spLocks/>
        </xdr:cNvSpPr>
      </xdr:nvSpPr>
      <xdr:spPr>
        <a:xfrm>
          <a:off x="6400800" y="1352550"/>
          <a:ext cx="295275"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476250</xdr:colOff>
      <xdr:row>4</xdr:row>
      <xdr:rowOff>76200</xdr:rowOff>
    </xdr:from>
    <xdr:to>
      <xdr:col>9</xdr:col>
      <xdr:colOff>476250</xdr:colOff>
      <xdr:row>7</xdr:row>
      <xdr:rowOff>57150</xdr:rowOff>
    </xdr:to>
    <xdr:sp>
      <xdr:nvSpPr>
        <xdr:cNvPr id="5" name="TextBox 32"/>
        <xdr:cNvSpPr txBox="1">
          <a:spLocks noChangeArrowheads="1"/>
        </xdr:cNvSpPr>
      </xdr:nvSpPr>
      <xdr:spPr>
        <a:xfrm>
          <a:off x="5095875" y="800100"/>
          <a:ext cx="18859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明朝"/>
              <a:ea typeface="明朝"/>
              <a:cs typeface="明朝"/>
            </a:rPr>
            <a:t>2人乗り機は
一人分換算</a:t>
          </a:r>
        </a:p>
      </xdr:txBody>
    </xdr:sp>
    <xdr:clientData/>
  </xdr:twoCellAnchor>
  <xdr:twoCellAnchor>
    <xdr:from>
      <xdr:col>0</xdr:col>
      <xdr:colOff>95250</xdr:colOff>
      <xdr:row>29</xdr:row>
      <xdr:rowOff>152400</xdr:rowOff>
    </xdr:from>
    <xdr:to>
      <xdr:col>13</xdr:col>
      <xdr:colOff>542925</xdr:colOff>
      <xdr:row>59</xdr:row>
      <xdr:rowOff>152400</xdr:rowOff>
    </xdr:to>
    <xdr:graphicFrame>
      <xdr:nvGraphicFramePr>
        <xdr:cNvPr id="6" name="Chart 36"/>
        <xdr:cNvGraphicFramePr/>
      </xdr:nvGraphicFramePr>
      <xdr:xfrm>
        <a:off x="95250" y="5181600"/>
        <a:ext cx="9467850" cy="5143500"/>
      </xdr:xfrm>
      <a:graphic>
        <a:graphicData uri="http://schemas.openxmlformats.org/drawingml/2006/chart">
          <c:chart xmlns:c="http://schemas.openxmlformats.org/drawingml/2006/chart" r:id="rId3"/>
        </a:graphicData>
      </a:graphic>
    </xdr:graphicFrame>
    <xdr:clientData/>
  </xdr:twoCellAnchor>
  <xdr:twoCellAnchor>
    <xdr:from>
      <xdr:col>0</xdr:col>
      <xdr:colOff>1209675</xdr:colOff>
      <xdr:row>41</xdr:row>
      <xdr:rowOff>19050</xdr:rowOff>
    </xdr:from>
    <xdr:to>
      <xdr:col>2</xdr:col>
      <xdr:colOff>571500</xdr:colOff>
      <xdr:row>50</xdr:row>
      <xdr:rowOff>76200</xdr:rowOff>
    </xdr:to>
    <xdr:sp>
      <xdr:nvSpPr>
        <xdr:cNvPr id="7" name="Oval 37"/>
        <xdr:cNvSpPr>
          <a:spLocks/>
        </xdr:cNvSpPr>
      </xdr:nvSpPr>
      <xdr:spPr>
        <a:xfrm>
          <a:off x="1209675" y="7105650"/>
          <a:ext cx="1466850" cy="16002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xdr:col>
      <xdr:colOff>28575</xdr:colOff>
      <xdr:row>29</xdr:row>
      <xdr:rowOff>133350</xdr:rowOff>
    </xdr:from>
    <xdr:to>
      <xdr:col>27</xdr:col>
      <xdr:colOff>571500</xdr:colOff>
      <xdr:row>59</xdr:row>
      <xdr:rowOff>114300</xdr:rowOff>
    </xdr:to>
    <xdr:graphicFrame>
      <xdr:nvGraphicFramePr>
        <xdr:cNvPr id="8" name="Chart 38"/>
        <xdr:cNvGraphicFramePr/>
      </xdr:nvGraphicFramePr>
      <xdr:xfrm>
        <a:off x="9677400" y="5162550"/>
        <a:ext cx="9486900" cy="5124450"/>
      </xdr:xfrm>
      <a:graphic>
        <a:graphicData uri="http://schemas.openxmlformats.org/drawingml/2006/chart">
          <c:chart xmlns:c="http://schemas.openxmlformats.org/drawingml/2006/chart" r:id="rId4"/>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15</xdr:col>
      <xdr:colOff>238125</xdr:colOff>
      <xdr:row>49</xdr:row>
      <xdr:rowOff>47625</xdr:rowOff>
    </xdr:to>
    <xdr:sp>
      <xdr:nvSpPr>
        <xdr:cNvPr id="1" name="TextBox 1"/>
        <xdr:cNvSpPr txBox="1">
          <a:spLocks noChangeArrowheads="1"/>
        </xdr:cNvSpPr>
      </xdr:nvSpPr>
      <xdr:spPr>
        <a:xfrm>
          <a:off x="95250" y="38100"/>
          <a:ext cx="13115925" cy="8867775"/>
        </a:xfrm>
        <a:prstGeom prst="rect">
          <a:avLst/>
        </a:prstGeom>
        <a:solidFill>
          <a:srgbClr val="FFFFFF"/>
        </a:solidFill>
        <a:ln w="9525" cmpd="sng">
          <a:solidFill>
            <a:srgbClr val="000000"/>
          </a:solidFill>
          <a:headEnd type="none"/>
          <a:tailEnd type="none"/>
        </a:ln>
      </xdr:spPr>
      <xdr:txBody>
        <a:bodyPr vertOverflow="clip" wrap="square" lIns="144000" tIns="46800" rIns="162000" bIns="46800"/>
        <a:p>
          <a:pPr algn="l">
            <a:defRPr/>
          </a:pPr>
          <a:r>
            <a:rPr lang="en-US" cap="none" sz="1100" b="0" i="0" u="none" baseline="0"/>
            <a:t>ｸﾞﾗﾌ1 ； 右下に向かうほど 設計&amp;製作技術ﾚﾍﾞﾙが上といえる。
           特に突出したチームがなくなってきている。
          ｽﾊﾟﾝ３０ｍ前後が今年のﾄﾚﾝﾄﾞ。 
ｸﾞﾗﾌ2 ； 右下に向かうほど設計&amp;製作技術ﾚﾍﾞﾙが上といえる。
           今年は、ほぼ横一線で突出しているチームはない。
           翼面積２８m＾2前後が今年のﾄﾚﾝﾄﾞ。
ｸﾞﾗﾌ3 ； 左上に向かうほど 操縦性が良好といえる。
           低翼面荷重のままｱｽﾍﾟｸﾄﾚｼｵ３６前後で仕上げたチームが良い結果を残している。
           翼面荷重は、３．２kg/m^2前後が今年のﾄﾚﾝﾄﾞ。
ｸﾞﾗﾌ4 ； 右下に向かうほど長距離を狙いやすい設計だといえる。
           設計飛行速度は７．３ｍ/S前後が今年のﾄﾚﾝﾄﾞ。
ｸﾞﾗﾌ5 ； 右に向かうほど強力なｴﾝｼﾞﾝを積んでいるといえる。
           府立大が突出している。
ｸﾞﾗﾌ6 ； 充分な試験飛行が結果＝記録を生んでいることがわかる。
ｸﾞﾗﾌ7 ；　ﾊﾟﾜｰｳｪｲﾄﾚｼｵは２．５付近がﾄﾚﾝﾄﾞ。
■ この形態のﾃﾞｰﾀを採り始めて今年で5年目になるが、年々、中堅以上のﾁｰﾑの設計ﾎﾟｲﾝﾄが接近していることが傾向として見て取れる。
　　　～この公開された諸元表を参考にされてる証拠？
■ 更に優勝した日大は平均値を大きくはずれることなくギリギリの線を狙った諸元であることがわかる。
■ 芝浦工大の2人乗り機は飛行速度に対する必要ﾊﾟﾜｰの低さが特徴的である。
■ 上位ﾁｰﾑは全て前部にペラ、後部に尾翼というＬ／Ｏになり、空力設計ﾎﾟｲﾝﾄも似通ったところになってきており、
　　コックピットタイプは、リカンベントが主流になってきている。
　　したがって　見た目には大きな違いがないようになってきている。→勝ち組Ｌ／Ｏが固定化
　　逆に勝ち組Ｌ／Ｏを取りながら　目立つ記録が残せなければ　書類審査通過は期待出来ない。
■　上位ﾁｰﾑは、（空力設計ﾎﾟｲﾝﾄに加え）どのﾁｰﾑも試験飛行を実施し 機体ｾｯﾃｨﾝｸﾞを仕上げてきているので　どのﾁｰﾑも優勝候補になる可能性を持っている。
　　ここから一歩抜出すためには、限られた試験飛行場所でどれだけ長距離飛行を想定した臨機応変力を身に付けるかにかかっているといえる。
■　大会結果を左右するﾊﾟﾗﾒｰﾀｰは、～1000m以上飛べるﾁｰﾑとしては～試験飛行の延べ距離であるといえる。
　　　結果が残せるﾁｰﾑというのは、
　　　①確実な設計と製作
　　　②早い時期の機体完成
　　　③的確なｾｯﾃｨﾝｸﾞ
　　　④ﾊﾟｲﾛｯﾄの操縦技量
　　　⑤高出力・長時間を得るﾄﾚｰﾆﾝｸﾞ　
　　　など各項目がﾊﾞﾗﾝｽ良く積重ねていることが不可欠であり、それが出来れば、必然的に大会当日までの試験飛行延べ距離が伸びてくる。
　　　これが、試験飛行延べ距離と大会結果が比例する理由である。
■　近代の鳥コンでＴＯＰを取る為の比率は、　　　コンセプト＝２０％、　空力/構造設計＝３０％、　試験飛行（操縦訓練含む）＝４０％、　現場の風読み＝１０％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6</xdr:col>
      <xdr:colOff>609600</xdr:colOff>
      <xdr:row>14</xdr:row>
      <xdr:rowOff>152400</xdr:rowOff>
    </xdr:from>
    <xdr:to>
      <xdr:col>7</xdr:col>
      <xdr:colOff>142875</xdr:colOff>
      <xdr:row>16</xdr:row>
      <xdr:rowOff>28575</xdr:rowOff>
    </xdr:to>
    <xdr:sp>
      <xdr:nvSpPr>
        <xdr:cNvPr id="2" name="Oval 2"/>
        <xdr:cNvSpPr>
          <a:spLocks/>
        </xdr:cNvSpPr>
      </xdr:nvSpPr>
      <xdr:spPr>
        <a:xfrm>
          <a:off x="6724650" y="2800350"/>
          <a:ext cx="7429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0198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514350</xdr:colOff>
      <xdr:row>18</xdr:row>
      <xdr:rowOff>66675</xdr:rowOff>
    </xdr:from>
    <xdr:to>
      <xdr:col>9</xdr:col>
      <xdr:colOff>228600</xdr:colOff>
      <xdr:row>19</xdr:row>
      <xdr:rowOff>57150</xdr:rowOff>
    </xdr:to>
    <xdr:sp>
      <xdr:nvSpPr>
        <xdr:cNvPr id="7" name="Oval 7"/>
        <xdr:cNvSpPr>
          <a:spLocks/>
        </xdr:cNvSpPr>
      </xdr:nvSpPr>
      <xdr:spPr>
        <a:xfrm>
          <a:off x="8477250" y="340042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571500</xdr:colOff>
      <xdr:row>16</xdr:row>
      <xdr:rowOff>142875</xdr:rowOff>
    </xdr:from>
    <xdr:to>
      <xdr:col>9</xdr:col>
      <xdr:colOff>285750</xdr:colOff>
      <xdr:row>17</xdr:row>
      <xdr:rowOff>133350</xdr:rowOff>
    </xdr:to>
    <xdr:sp>
      <xdr:nvSpPr>
        <xdr:cNvPr id="8" name="Oval 8"/>
        <xdr:cNvSpPr>
          <a:spLocks/>
        </xdr:cNvSpPr>
      </xdr:nvSpPr>
      <xdr:spPr>
        <a:xfrm>
          <a:off x="8534400" y="313372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1143000</xdr:colOff>
      <xdr:row>18</xdr:row>
      <xdr:rowOff>28575</xdr:rowOff>
    </xdr:from>
    <xdr:to>
      <xdr:col>2</xdr:col>
      <xdr:colOff>304800</xdr:colOff>
      <xdr:row>19</xdr:row>
      <xdr:rowOff>19050</xdr:rowOff>
    </xdr:to>
    <xdr:sp>
      <xdr:nvSpPr>
        <xdr:cNvPr id="9" name="Oval 9"/>
        <xdr:cNvSpPr>
          <a:spLocks/>
        </xdr:cNvSpPr>
      </xdr:nvSpPr>
      <xdr:spPr>
        <a:xfrm>
          <a:off x="1971675" y="3362325"/>
          <a:ext cx="466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904875</xdr:colOff>
      <xdr:row>19</xdr:row>
      <xdr:rowOff>28575</xdr:rowOff>
    </xdr:from>
    <xdr:to>
      <xdr:col>2</xdr:col>
      <xdr:colOff>66675</xdr:colOff>
      <xdr:row>20</xdr:row>
      <xdr:rowOff>19050</xdr:rowOff>
    </xdr:to>
    <xdr:sp>
      <xdr:nvSpPr>
        <xdr:cNvPr id="10" name="Oval 10"/>
        <xdr:cNvSpPr>
          <a:spLocks/>
        </xdr:cNvSpPr>
      </xdr:nvSpPr>
      <xdr:spPr>
        <a:xfrm>
          <a:off x="1733550" y="3533775"/>
          <a:ext cx="466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6</xdr:col>
      <xdr:colOff>609600</xdr:colOff>
      <xdr:row>14</xdr:row>
      <xdr:rowOff>161925</xdr:rowOff>
    </xdr:from>
    <xdr:to>
      <xdr:col>7</xdr:col>
      <xdr:colOff>142875</xdr:colOff>
      <xdr:row>16</xdr:row>
      <xdr:rowOff>38100</xdr:rowOff>
    </xdr:to>
    <xdr:sp>
      <xdr:nvSpPr>
        <xdr:cNvPr id="2" name="Oval 2"/>
        <xdr:cNvSpPr>
          <a:spLocks/>
        </xdr:cNvSpPr>
      </xdr:nvSpPr>
      <xdr:spPr>
        <a:xfrm>
          <a:off x="6724650" y="2809875"/>
          <a:ext cx="7429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800100</xdr:colOff>
      <xdr:row>17</xdr:row>
      <xdr:rowOff>9525</xdr:rowOff>
    </xdr:from>
    <xdr:to>
      <xdr:col>9</xdr:col>
      <xdr:colOff>514350</xdr:colOff>
      <xdr:row>18</xdr:row>
      <xdr:rowOff>0</xdr:rowOff>
    </xdr:to>
    <xdr:sp>
      <xdr:nvSpPr>
        <xdr:cNvPr id="5" name="Oval 5"/>
        <xdr:cNvSpPr>
          <a:spLocks/>
        </xdr:cNvSpPr>
      </xdr:nvSpPr>
      <xdr:spPr>
        <a:xfrm>
          <a:off x="8763000" y="317182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657225</xdr:colOff>
      <xdr:row>18</xdr:row>
      <xdr:rowOff>28575</xdr:rowOff>
    </xdr:from>
    <xdr:to>
      <xdr:col>9</xdr:col>
      <xdr:colOff>371475</xdr:colOff>
      <xdr:row>19</xdr:row>
      <xdr:rowOff>19050</xdr:rowOff>
    </xdr:to>
    <xdr:sp>
      <xdr:nvSpPr>
        <xdr:cNvPr id="7" name="Oval 7"/>
        <xdr:cNvSpPr>
          <a:spLocks/>
        </xdr:cNvSpPr>
      </xdr:nvSpPr>
      <xdr:spPr>
        <a:xfrm>
          <a:off x="8620125" y="336232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1143000</xdr:colOff>
      <xdr:row>19</xdr:row>
      <xdr:rowOff>9525</xdr:rowOff>
    </xdr:from>
    <xdr:to>
      <xdr:col>7</xdr:col>
      <xdr:colOff>495300</xdr:colOff>
      <xdr:row>20</xdr:row>
      <xdr:rowOff>0</xdr:rowOff>
    </xdr:to>
    <xdr:sp>
      <xdr:nvSpPr>
        <xdr:cNvPr id="8" name="Oval 8"/>
        <xdr:cNvSpPr>
          <a:spLocks/>
        </xdr:cNvSpPr>
      </xdr:nvSpPr>
      <xdr:spPr>
        <a:xfrm>
          <a:off x="7258050" y="3514725"/>
          <a:ext cx="561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561975</xdr:colOff>
      <xdr:row>19</xdr:row>
      <xdr:rowOff>9525</xdr:rowOff>
    </xdr:from>
    <xdr:to>
      <xdr:col>3</xdr:col>
      <xdr:colOff>342900</xdr:colOff>
      <xdr:row>20</xdr:row>
      <xdr:rowOff>28575</xdr:rowOff>
    </xdr:to>
    <xdr:sp>
      <xdr:nvSpPr>
        <xdr:cNvPr id="9" name="Oval 9"/>
        <xdr:cNvSpPr>
          <a:spLocks/>
        </xdr:cNvSpPr>
      </xdr:nvSpPr>
      <xdr:spPr>
        <a:xfrm>
          <a:off x="2695575" y="3514725"/>
          <a:ext cx="9906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5</xdr:col>
      <xdr:colOff>1276350</xdr:colOff>
      <xdr:row>14</xdr:row>
      <xdr:rowOff>161925</xdr:rowOff>
    </xdr:from>
    <xdr:to>
      <xdr:col>6</xdr:col>
      <xdr:colOff>723900</xdr:colOff>
      <xdr:row>16</xdr:row>
      <xdr:rowOff>38100</xdr:rowOff>
    </xdr:to>
    <xdr:sp>
      <xdr:nvSpPr>
        <xdr:cNvPr id="2" name="Oval 2"/>
        <xdr:cNvSpPr>
          <a:spLocks/>
        </xdr:cNvSpPr>
      </xdr:nvSpPr>
      <xdr:spPr>
        <a:xfrm>
          <a:off x="6086475" y="2809875"/>
          <a:ext cx="7524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1238250</xdr:colOff>
      <xdr:row>18</xdr:row>
      <xdr:rowOff>9525</xdr:rowOff>
    </xdr:from>
    <xdr:to>
      <xdr:col>6</xdr:col>
      <xdr:colOff>495300</xdr:colOff>
      <xdr:row>19</xdr:row>
      <xdr:rowOff>0</xdr:rowOff>
    </xdr:to>
    <xdr:sp>
      <xdr:nvSpPr>
        <xdr:cNvPr id="4" name="Oval 4"/>
        <xdr:cNvSpPr>
          <a:spLocks/>
        </xdr:cNvSpPr>
      </xdr:nvSpPr>
      <xdr:spPr>
        <a:xfrm>
          <a:off x="6048375" y="3343275"/>
          <a:ext cx="561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5" name="Oval 5"/>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561975</xdr:colOff>
      <xdr:row>14</xdr:row>
      <xdr:rowOff>104775</xdr:rowOff>
    </xdr:from>
    <xdr:to>
      <xdr:col>14</xdr:col>
      <xdr:colOff>752475</xdr:colOff>
      <xdr:row>15</xdr:row>
      <xdr:rowOff>142875</xdr:rowOff>
    </xdr:to>
    <xdr:sp>
      <xdr:nvSpPr>
        <xdr:cNvPr id="6" name="AutoShape 6"/>
        <xdr:cNvSpPr>
          <a:spLocks/>
        </xdr:cNvSpPr>
      </xdr:nvSpPr>
      <xdr:spPr>
        <a:xfrm>
          <a:off x="9382125" y="2752725"/>
          <a:ext cx="4476750" cy="209550"/>
        </a:xfrm>
        <a:prstGeom prst="wedgeRectCallout">
          <a:avLst>
            <a:gd name="adj1" fmla="val -78722"/>
            <a:gd name="adj2" fmla="val -5454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明朝"/>
              <a:ea typeface="明朝"/>
              <a:cs typeface="明朝"/>
            </a:rPr>
            <a:t>計ったことないので設計からの希望です</a:t>
          </a:r>
        </a:p>
      </xdr:txBody>
    </xdr:sp>
    <xdr:clientData/>
  </xdr:twoCellAnchor>
  <xdr:twoCellAnchor>
    <xdr:from>
      <xdr:col>1</xdr:col>
      <xdr:colOff>1028700</xdr:colOff>
      <xdr:row>18</xdr:row>
      <xdr:rowOff>0</xdr:rowOff>
    </xdr:from>
    <xdr:to>
      <xdr:col>2</xdr:col>
      <xdr:colOff>400050</xdr:colOff>
      <xdr:row>18</xdr:row>
      <xdr:rowOff>161925</xdr:rowOff>
    </xdr:to>
    <xdr:sp>
      <xdr:nvSpPr>
        <xdr:cNvPr id="7" name="Oval 7"/>
        <xdr:cNvSpPr>
          <a:spLocks/>
        </xdr:cNvSpPr>
      </xdr:nvSpPr>
      <xdr:spPr>
        <a:xfrm>
          <a:off x="1857375" y="3333750"/>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6</xdr:col>
      <xdr:colOff>571500</xdr:colOff>
      <xdr:row>14</xdr:row>
      <xdr:rowOff>152400</xdr:rowOff>
    </xdr:from>
    <xdr:to>
      <xdr:col>7</xdr:col>
      <xdr:colOff>104775</xdr:colOff>
      <xdr:row>16</xdr:row>
      <xdr:rowOff>28575</xdr:rowOff>
    </xdr:to>
    <xdr:sp>
      <xdr:nvSpPr>
        <xdr:cNvPr id="2" name="Oval 2"/>
        <xdr:cNvSpPr>
          <a:spLocks/>
        </xdr:cNvSpPr>
      </xdr:nvSpPr>
      <xdr:spPr>
        <a:xfrm>
          <a:off x="6686550" y="2800350"/>
          <a:ext cx="7429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0198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514350</xdr:colOff>
      <xdr:row>18</xdr:row>
      <xdr:rowOff>0</xdr:rowOff>
    </xdr:from>
    <xdr:to>
      <xdr:col>9</xdr:col>
      <xdr:colOff>228600</xdr:colOff>
      <xdr:row>18</xdr:row>
      <xdr:rowOff>161925</xdr:rowOff>
    </xdr:to>
    <xdr:sp>
      <xdr:nvSpPr>
        <xdr:cNvPr id="7" name="Oval 7"/>
        <xdr:cNvSpPr>
          <a:spLocks/>
        </xdr:cNvSpPr>
      </xdr:nvSpPr>
      <xdr:spPr>
        <a:xfrm>
          <a:off x="8477250" y="333375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19</xdr:row>
      <xdr:rowOff>19050</xdr:rowOff>
    </xdr:from>
    <xdr:to>
      <xdr:col>5</xdr:col>
      <xdr:colOff>571500</xdr:colOff>
      <xdr:row>20</xdr:row>
      <xdr:rowOff>9525</xdr:rowOff>
    </xdr:to>
    <xdr:sp>
      <xdr:nvSpPr>
        <xdr:cNvPr id="8" name="Oval 8"/>
        <xdr:cNvSpPr>
          <a:spLocks/>
        </xdr:cNvSpPr>
      </xdr:nvSpPr>
      <xdr:spPr>
        <a:xfrm>
          <a:off x="4810125" y="352425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6</xdr:col>
      <xdr:colOff>628650</xdr:colOff>
      <xdr:row>14</xdr:row>
      <xdr:rowOff>152400</xdr:rowOff>
    </xdr:from>
    <xdr:to>
      <xdr:col>7</xdr:col>
      <xdr:colOff>161925</xdr:colOff>
      <xdr:row>16</xdr:row>
      <xdr:rowOff>28575</xdr:rowOff>
    </xdr:to>
    <xdr:sp>
      <xdr:nvSpPr>
        <xdr:cNvPr id="2" name="Oval 2"/>
        <xdr:cNvSpPr>
          <a:spLocks/>
        </xdr:cNvSpPr>
      </xdr:nvSpPr>
      <xdr:spPr>
        <a:xfrm>
          <a:off x="6743700" y="2800350"/>
          <a:ext cx="7429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685800</xdr:colOff>
      <xdr:row>18</xdr:row>
      <xdr:rowOff>9525</xdr:rowOff>
    </xdr:from>
    <xdr:to>
      <xdr:col>1</xdr:col>
      <xdr:colOff>1162050</xdr:colOff>
      <xdr:row>19</xdr:row>
      <xdr:rowOff>0</xdr:rowOff>
    </xdr:to>
    <xdr:sp>
      <xdr:nvSpPr>
        <xdr:cNvPr id="4" name="Oval 4"/>
        <xdr:cNvSpPr>
          <a:spLocks/>
        </xdr:cNvSpPr>
      </xdr:nvSpPr>
      <xdr:spPr>
        <a:xfrm>
          <a:off x="1514475" y="33432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0198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1247775</xdr:colOff>
      <xdr:row>17</xdr:row>
      <xdr:rowOff>19050</xdr:rowOff>
    </xdr:from>
    <xdr:to>
      <xdr:col>2</xdr:col>
      <xdr:colOff>285750</xdr:colOff>
      <xdr:row>18</xdr:row>
      <xdr:rowOff>0</xdr:rowOff>
    </xdr:to>
    <xdr:sp>
      <xdr:nvSpPr>
        <xdr:cNvPr id="6" name="Oval 6"/>
        <xdr:cNvSpPr>
          <a:spLocks/>
        </xdr:cNvSpPr>
      </xdr:nvSpPr>
      <xdr:spPr>
        <a:xfrm>
          <a:off x="2076450" y="3181350"/>
          <a:ext cx="3429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781050</xdr:colOff>
      <xdr:row>18</xdr:row>
      <xdr:rowOff>19050</xdr:rowOff>
    </xdr:from>
    <xdr:to>
      <xdr:col>5</xdr:col>
      <xdr:colOff>523875</xdr:colOff>
      <xdr:row>19</xdr:row>
      <xdr:rowOff>9525</xdr:rowOff>
    </xdr:to>
    <xdr:sp>
      <xdr:nvSpPr>
        <xdr:cNvPr id="7" name="Oval 7"/>
        <xdr:cNvSpPr>
          <a:spLocks/>
        </xdr:cNvSpPr>
      </xdr:nvSpPr>
      <xdr:spPr>
        <a:xfrm>
          <a:off x="4762500"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619125</xdr:colOff>
      <xdr:row>18</xdr:row>
      <xdr:rowOff>28575</xdr:rowOff>
    </xdr:from>
    <xdr:to>
      <xdr:col>5</xdr:col>
      <xdr:colOff>1190625</xdr:colOff>
      <xdr:row>19</xdr:row>
      <xdr:rowOff>19050</xdr:rowOff>
    </xdr:to>
    <xdr:sp>
      <xdr:nvSpPr>
        <xdr:cNvPr id="8" name="Oval 8"/>
        <xdr:cNvSpPr>
          <a:spLocks/>
        </xdr:cNvSpPr>
      </xdr:nvSpPr>
      <xdr:spPr>
        <a:xfrm>
          <a:off x="5429250" y="336232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85725</xdr:rowOff>
    </xdr:from>
    <xdr:to>
      <xdr:col>1</xdr:col>
      <xdr:colOff>1085850</xdr:colOff>
      <xdr:row>3</xdr:row>
      <xdr:rowOff>104775</xdr:rowOff>
    </xdr:to>
    <xdr:sp>
      <xdr:nvSpPr>
        <xdr:cNvPr id="1" name="テキスト 1"/>
        <xdr:cNvSpPr txBox="1">
          <a:spLocks noChangeArrowheads="1"/>
        </xdr:cNvSpPr>
      </xdr:nvSpPr>
      <xdr:spPr>
        <a:xfrm>
          <a:off x="38100" y="314325"/>
          <a:ext cx="1885950"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6</xdr:col>
      <xdr:colOff>781050</xdr:colOff>
      <xdr:row>15</xdr:row>
      <xdr:rowOff>0</xdr:rowOff>
    </xdr:from>
    <xdr:to>
      <xdr:col>7</xdr:col>
      <xdr:colOff>542925</xdr:colOff>
      <xdr:row>16</xdr:row>
      <xdr:rowOff>19050</xdr:rowOff>
    </xdr:to>
    <xdr:sp>
      <xdr:nvSpPr>
        <xdr:cNvPr id="2" name="Oval 2"/>
        <xdr:cNvSpPr>
          <a:spLocks/>
        </xdr:cNvSpPr>
      </xdr:nvSpPr>
      <xdr:spPr>
        <a:xfrm>
          <a:off x="6410325" y="2638425"/>
          <a:ext cx="6000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819150</xdr:colOff>
      <xdr:row>18</xdr:row>
      <xdr:rowOff>9525</xdr:rowOff>
    </xdr:from>
    <xdr:to>
      <xdr:col>1</xdr:col>
      <xdr:colOff>676275</xdr:colOff>
      <xdr:row>19</xdr:row>
      <xdr:rowOff>0</xdr:rowOff>
    </xdr:to>
    <xdr:sp>
      <xdr:nvSpPr>
        <xdr:cNvPr id="3" name="Oval 3"/>
        <xdr:cNvSpPr>
          <a:spLocks/>
        </xdr:cNvSpPr>
      </xdr:nvSpPr>
      <xdr:spPr>
        <a:xfrm>
          <a:off x="819150" y="3162300"/>
          <a:ext cx="6953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628650</xdr:colOff>
      <xdr:row>18</xdr:row>
      <xdr:rowOff>28575</xdr:rowOff>
    </xdr:from>
    <xdr:to>
      <xdr:col>2</xdr:col>
      <xdr:colOff>161925</xdr:colOff>
      <xdr:row>19</xdr:row>
      <xdr:rowOff>9525</xdr:rowOff>
    </xdr:to>
    <xdr:sp>
      <xdr:nvSpPr>
        <xdr:cNvPr id="4" name="Oval 4"/>
        <xdr:cNvSpPr>
          <a:spLocks/>
        </xdr:cNvSpPr>
      </xdr:nvSpPr>
      <xdr:spPr>
        <a:xfrm>
          <a:off x="1466850" y="3181350"/>
          <a:ext cx="6191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47625</xdr:colOff>
      <xdr:row>18</xdr:row>
      <xdr:rowOff>19050</xdr:rowOff>
    </xdr:from>
    <xdr:to>
      <xdr:col>6</xdr:col>
      <xdr:colOff>514350</xdr:colOff>
      <xdr:row>19</xdr:row>
      <xdr:rowOff>9525</xdr:rowOff>
    </xdr:to>
    <xdr:sp>
      <xdr:nvSpPr>
        <xdr:cNvPr id="5" name="Oval 5"/>
        <xdr:cNvSpPr>
          <a:spLocks/>
        </xdr:cNvSpPr>
      </xdr:nvSpPr>
      <xdr:spPr>
        <a:xfrm>
          <a:off x="5676900" y="3171825"/>
          <a:ext cx="466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771525</xdr:colOff>
      <xdr:row>18</xdr:row>
      <xdr:rowOff>19050</xdr:rowOff>
    </xdr:from>
    <xdr:to>
      <xdr:col>5</xdr:col>
      <xdr:colOff>523875</xdr:colOff>
      <xdr:row>19</xdr:row>
      <xdr:rowOff>9525</xdr:rowOff>
    </xdr:to>
    <xdr:sp>
      <xdr:nvSpPr>
        <xdr:cNvPr id="6" name="Oval 7"/>
        <xdr:cNvSpPr>
          <a:spLocks/>
        </xdr:cNvSpPr>
      </xdr:nvSpPr>
      <xdr:spPr>
        <a:xfrm>
          <a:off x="4371975" y="3171825"/>
          <a:ext cx="5905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19</xdr:row>
      <xdr:rowOff>19050</xdr:rowOff>
    </xdr:from>
    <xdr:to>
      <xdr:col>5</xdr:col>
      <xdr:colOff>571500</xdr:colOff>
      <xdr:row>20</xdr:row>
      <xdr:rowOff>9525</xdr:rowOff>
    </xdr:to>
    <xdr:sp>
      <xdr:nvSpPr>
        <xdr:cNvPr id="7" name="Oval 8"/>
        <xdr:cNvSpPr>
          <a:spLocks/>
        </xdr:cNvSpPr>
      </xdr:nvSpPr>
      <xdr:spPr>
        <a:xfrm>
          <a:off x="4438650" y="3343275"/>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590550</xdr:colOff>
      <xdr:row>18</xdr:row>
      <xdr:rowOff>28575</xdr:rowOff>
    </xdr:from>
    <xdr:to>
      <xdr:col>7</xdr:col>
      <xdr:colOff>219075</xdr:colOff>
      <xdr:row>19</xdr:row>
      <xdr:rowOff>19050</xdr:rowOff>
    </xdr:to>
    <xdr:sp>
      <xdr:nvSpPr>
        <xdr:cNvPr id="8" name="Oval 10"/>
        <xdr:cNvSpPr>
          <a:spLocks/>
        </xdr:cNvSpPr>
      </xdr:nvSpPr>
      <xdr:spPr>
        <a:xfrm>
          <a:off x="6219825" y="3181350"/>
          <a:ext cx="466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533400</xdr:colOff>
      <xdr:row>17</xdr:row>
      <xdr:rowOff>19050</xdr:rowOff>
    </xdr:from>
    <xdr:to>
      <xdr:col>3</xdr:col>
      <xdr:colOff>200025</xdr:colOff>
      <xdr:row>18</xdr:row>
      <xdr:rowOff>0</xdr:rowOff>
    </xdr:to>
    <xdr:sp>
      <xdr:nvSpPr>
        <xdr:cNvPr id="9" name="Oval 11"/>
        <xdr:cNvSpPr>
          <a:spLocks/>
        </xdr:cNvSpPr>
      </xdr:nvSpPr>
      <xdr:spPr>
        <a:xfrm>
          <a:off x="2457450" y="3000375"/>
          <a:ext cx="5048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800100</xdr:colOff>
      <xdr:row>19</xdr:row>
      <xdr:rowOff>19050</xdr:rowOff>
    </xdr:from>
    <xdr:to>
      <xdr:col>1</xdr:col>
      <xdr:colOff>933450</xdr:colOff>
      <xdr:row>20</xdr:row>
      <xdr:rowOff>0</xdr:rowOff>
    </xdr:to>
    <xdr:sp>
      <xdr:nvSpPr>
        <xdr:cNvPr id="10" name="Oval 12"/>
        <xdr:cNvSpPr>
          <a:spLocks/>
        </xdr:cNvSpPr>
      </xdr:nvSpPr>
      <xdr:spPr>
        <a:xfrm>
          <a:off x="800100" y="3343275"/>
          <a:ext cx="9715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104775</xdr:rowOff>
    </xdr:from>
    <xdr:to>
      <xdr:col>1</xdr:col>
      <xdr:colOff>1152525</xdr:colOff>
      <xdr:row>3</xdr:row>
      <xdr:rowOff>104775</xdr:rowOff>
    </xdr:to>
    <xdr:sp>
      <xdr:nvSpPr>
        <xdr:cNvPr id="1" name="テキスト 1"/>
        <xdr:cNvSpPr txBox="1">
          <a:spLocks noChangeArrowheads="1"/>
        </xdr:cNvSpPr>
      </xdr:nvSpPr>
      <xdr:spPr>
        <a:xfrm>
          <a:off x="38100" y="523875"/>
          <a:ext cx="19431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1" u="none" baseline="0"/>
            <a:t>機体データ</a:t>
          </a:r>
        </a:p>
      </xdr:txBody>
    </xdr:sp>
    <xdr:clientData/>
  </xdr:twoCellAnchor>
  <xdr:twoCellAnchor>
    <xdr:from>
      <xdr:col>5</xdr:col>
      <xdr:colOff>1276350</xdr:colOff>
      <xdr:row>14</xdr:row>
      <xdr:rowOff>152400</xdr:rowOff>
    </xdr:from>
    <xdr:to>
      <xdr:col>6</xdr:col>
      <xdr:colOff>723900</xdr:colOff>
      <xdr:row>16</xdr:row>
      <xdr:rowOff>28575</xdr:rowOff>
    </xdr:to>
    <xdr:sp>
      <xdr:nvSpPr>
        <xdr:cNvPr id="2" name="Oval 2"/>
        <xdr:cNvSpPr>
          <a:spLocks/>
        </xdr:cNvSpPr>
      </xdr:nvSpPr>
      <xdr:spPr>
        <a:xfrm>
          <a:off x="6591300" y="2800350"/>
          <a:ext cx="7524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790575</xdr:colOff>
      <xdr:row>18</xdr:row>
      <xdr:rowOff>9525</xdr:rowOff>
    </xdr:from>
    <xdr:to>
      <xdr:col>1</xdr:col>
      <xdr:colOff>638175</xdr:colOff>
      <xdr:row>19</xdr:row>
      <xdr:rowOff>0</xdr:rowOff>
    </xdr:to>
    <xdr:sp>
      <xdr:nvSpPr>
        <xdr:cNvPr id="3" name="Oval 3"/>
        <xdr:cNvSpPr>
          <a:spLocks/>
        </xdr:cNvSpPr>
      </xdr:nvSpPr>
      <xdr:spPr>
        <a:xfrm>
          <a:off x="790575" y="3343275"/>
          <a:ext cx="6762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85725</xdr:colOff>
      <xdr:row>19</xdr:row>
      <xdr:rowOff>28575</xdr:rowOff>
    </xdr:from>
    <xdr:to>
      <xdr:col>1</xdr:col>
      <xdr:colOff>561975</xdr:colOff>
      <xdr:row>20</xdr:row>
      <xdr:rowOff>19050</xdr:rowOff>
    </xdr:to>
    <xdr:sp>
      <xdr:nvSpPr>
        <xdr:cNvPr id="4" name="Oval 4"/>
        <xdr:cNvSpPr>
          <a:spLocks/>
        </xdr:cNvSpPr>
      </xdr:nvSpPr>
      <xdr:spPr>
        <a:xfrm>
          <a:off x="914400" y="3533775"/>
          <a:ext cx="4762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1209675</xdr:colOff>
      <xdr:row>18</xdr:row>
      <xdr:rowOff>19050</xdr:rowOff>
    </xdr:from>
    <xdr:to>
      <xdr:col>6</xdr:col>
      <xdr:colOff>476250</xdr:colOff>
      <xdr:row>19</xdr:row>
      <xdr:rowOff>9525</xdr:rowOff>
    </xdr:to>
    <xdr:sp>
      <xdr:nvSpPr>
        <xdr:cNvPr id="5" name="Oval 5"/>
        <xdr:cNvSpPr>
          <a:spLocks/>
        </xdr:cNvSpPr>
      </xdr:nvSpPr>
      <xdr:spPr>
        <a:xfrm>
          <a:off x="6524625"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781050</xdr:colOff>
      <xdr:row>18</xdr:row>
      <xdr:rowOff>19050</xdr:rowOff>
    </xdr:from>
    <xdr:to>
      <xdr:col>5</xdr:col>
      <xdr:colOff>523875</xdr:colOff>
      <xdr:row>19</xdr:row>
      <xdr:rowOff>9525</xdr:rowOff>
    </xdr:to>
    <xdr:sp>
      <xdr:nvSpPr>
        <xdr:cNvPr id="6" name="Oval 6"/>
        <xdr:cNvSpPr>
          <a:spLocks/>
        </xdr:cNvSpPr>
      </xdr:nvSpPr>
      <xdr:spPr>
        <a:xfrm>
          <a:off x="5267325" y="3352800"/>
          <a:ext cx="571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657225</xdr:colOff>
      <xdr:row>19</xdr:row>
      <xdr:rowOff>9525</xdr:rowOff>
    </xdr:from>
    <xdr:to>
      <xdr:col>2</xdr:col>
      <xdr:colOff>1562100</xdr:colOff>
      <xdr:row>20</xdr:row>
      <xdr:rowOff>9525</xdr:rowOff>
    </xdr:to>
    <xdr:sp>
      <xdr:nvSpPr>
        <xdr:cNvPr id="7" name="Oval 12"/>
        <xdr:cNvSpPr>
          <a:spLocks/>
        </xdr:cNvSpPr>
      </xdr:nvSpPr>
      <xdr:spPr>
        <a:xfrm>
          <a:off x="2790825" y="3514725"/>
          <a:ext cx="9048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I30"/>
  <sheetViews>
    <sheetView zoomScale="75" zoomScaleNormal="75" workbookViewId="0" topLeftCell="A1">
      <selection activeCell="L8" sqref="L8"/>
    </sheetView>
  </sheetViews>
  <sheetFormatPr defaultColWidth="8.796875" defaultRowHeight="14.25"/>
  <cols>
    <col min="1" max="1" width="6.5" style="158" customWidth="1"/>
    <col min="2" max="2" width="11.5" style="158" customWidth="1"/>
    <col min="3" max="3" width="5" style="158" customWidth="1"/>
    <col min="4" max="4" width="5.5" style="158" customWidth="1"/>
    <col min="5" max="5" width="9.3984375" style="158" customWidth="1"/>
    <col min="6" max="6" width="6.09765625" style="158" customWidth="1"/>
    <col min="7" max="7" width="7.09765625" style="158" customWidth="1"/>
    <col min="8" max="8" width="12.8984375" style="158" customWidth="1"/>
    <col min="9" max="9" width="6.3984375" style="158" customWidth="1"/>
    <col min="10" max="16384" width="9" style="158" customWidth="1"/>
  </cols>
  <sheetData>
    <row r="1" ht="13.5">
      <c r="A1" s="158" t="s">
        <v>199</v>
      </c>
    </row>
    <row r="3" spans="1:9" ht="13.5">
      <c r="A3" s="225" t="s">
        <v>228</v>
      </c>
      <c r="B3" s="225" t="s">
        <v>241</v>
      </c>
      <c r="C3" s="225"/>
      <c r="D3" s="225"/>
      <c r="E3" s="225" t="s">
        <v>200</v>
      </c>
      <c r="F3" s="225" t="s">
        <v>201</v>
      </c>
      <c r="G3" s="225" t="s">
        <v>202</v>
      </c>
      <c r="H3" s="225" t="s">
        <v>203</v>
      </c>
      <c r="I3" s="225" t="s">
        <v>204</v>
      </c>
    </row>
    <row r="4" spans="1:9" ht="13.5">
      <c r="A4" s="225">
        <v>1</v>
      </c>
      <c r="B4" s="225" t="s">
        <v>171</v>
      </c>
      <c r="C4" s="225" t="s">
        <v>170</v>
      </c>
      <c r="D4" s="225" t="s">
        <v>172</v>
      </c>
      <c r="E4" s="225" t="s">
        <v>240</v>
      </c>
      <c r="F4" s="225"/>
      <c r="G4" s="225"/>
      <c r="H4" s="226" t="s">
        <v>198</v>
      </c>
      <c r="I4" s="225"/>
    </row>
    <row r="5" spans="1:9" ht="13.5">
      <c r="A5" s="225">
        <v>2</v>
      </c>
      <c r="B5" s="225" t="s">
        <v>221</v>
      </c>
      <c r="C5" s="225" t="s">
        <v>222</v>
      </c>
      <c r="D5" s="225" t="s">
        <v>223</v>
      </c>
      <c r="E5" s="225"/>
      <c r="F5" s="227" t="s">
        <v>244</v>
      </c>
      <c r="G5" s="225"/>
      <c r="H5" s="225"/>
      <c r="I5" s="225"/>
    </row>
    <row r="6" spans="1:9" ht="13.5">
      <c r="A6" s="225">
        <v>3</v>
      </c>
      <c r="B6" s="225" t="s">
        <v>229</v>
      </c>
      <c r="C6" s="225" t="s">
        <v>222</v>
      </c>
      <c r="D6" s="225"/>
      <c r="E6" s="225"/>
      <c r="F6" s="225"/>
      <c r="G6" s="225"/>
      <c r="H6" s="225"/>
      <c r="I6" s="225"/>
    </row>
    <row r="7" spans="1:9" ht="13.5">
      <c r="A7" s="225">
        <v>4</v>
      </c>
      <c r="B7" s="225" t="s">
        <v>218</v>
      </c>
      <c r="C7" s="225" t="s">
        <v>222</v>
      </c>
      <c r="D7" s="225" t="s">
        <v>173</v>
      </c>
      <c r="E7" s="225" t="s">
        <v>217</v>
      </c>
      <c r="F7" s="227" t="s">
        <v>244</v>
      </c>
      <c r="G7" s="225"/>
      <c r="H7" s="226"/>
      <c r="I7" s="225"/>
    </row>
    <row r="8" spans="1:9" ht="13.5">
      <c r="A8" s="225">
        <v>5</v>
      </c>
      <c r="B8" s="225" t="s">
        <v>247</v>
      </c>
      <c r="C8" s="225" t="s">
        <v>222</v>
      </c>
      <c r="D8" s="225"/>
      <c r="E8" s="225"/>
      <c r="F8" s="225"/>
      <c r="G8" s="225"/>
      <c r="H8" s="225"/>
      <c r="I8" s="225"/>
    </row>
    <row r="9" spans="1:9" ht="13.5">
      <c r="A9" s="225">
        <v>6</v>
      </c>
      <c r="B9" s="225" t="s">
        <v>166</v>
      </c>
      <c r="C9" s="225" t="s">
        <v>222</v>
      </c>
      <c r="D9" s="225" t="s">
        <v>163</v>
      </c>
      <c r="E9" s="225" t="s">
        <v>243</v>
      </c>
      <c r="F9" s="228"/>
      <c r="G9" s="225"/>
      <c r="H9" s="225"/>
      <c r="I9" s="225"/>
    </row>
    <row r="10" spans="1:9" ht="13.5">
      <c r="A10" s="225">
        <v>7</v>
      </c>
      <c r="B10" s="225" t="s">
        <v>216</v>
      </c>
      <c r="C10" s="225" t="s">
        <v>222</v>
      </c>
      <c r="D10" s="225" t="s">
        <v>217</v>
      </c>
      <c r="E10" s="225" t="s">
        <v>217</v>
      </c>
      <c r="F10" s="225" t="s">
        <v>169</v>
      </c>
      <c r="G10" s="225"/>
      <c r="H10" s="225"/>
      <c r="I10" s="225"/>
    </row>
    <row r="11" spans="1:9" ht="13.5">
      <c r="A11" s="225">
        <v>8</v>
      </c>
      <c r="B11" s="225" t="s">
        <v>220</v>
      </c>
      <c r="C11" s="225" t="s">
        <v>222</v>
      </c>
      <c r="D11" s="225" t="s">
        <v>167</v>
      </c>
      <c r="E11" s="225" t="s">
        <v>167</v>
      </c>
      <c r="F11" s="225" t="s">
        <v>178</v>
      </c>
      <c r="G11" s="225" t="s">
        <v>210</v>
      </c>
      <c r="H11" s="225"/>
      <c r="I11" s="225"/>
    </row>
    <row r="12" spans="1:9" ht="13.5">
      <c r="A12" s="225">
        <v>9</v>
      </c>
      <c r="B12" s="225" t="s">
        <v>205</v>
      </c>
      <c r="C12" s="225" t="s">
        <v>222</v>
      </c>
      <c r="D12" s="225" t="s">
        <v>206</v>
      </c>
      <c r="E12" s="225" t="s">
        <v>206</v>
      </c>
      <c r="F12" s="225" t="s">
        <v>207</v>
      </c>
      <c r="G12" s="225" t="s">
        <v>208</v>
      </c>
      <c r="H12" s="226">
        <v>37709</v>
      </c>
      <c r="I12" s="225"/>
    </row>
    <row r="13" spans="1:9" ht="13.5">
      <c r="A13" s="225">
        <v>10</v>
      </c>
      <c r="B13" s="225" t="s">
        <v>215</v>
      </c>
      <c r="C13" s="225" t="s">
        <v>222</v>
      </c>
      <c r="D13" s="225" t="s">
        <v>165</v>
      </c>
      <c r="E13" s="225"/>
      <c r="F13" s="227" t="s">
        <v>244</v>
      </c>
      <c r="G13" s="225" t="s">
        <v>210</v>
      </c>
      <c r="H13" s="226">
        <v>37780</v>
      </c>
      <c r="I13" s="225"/>
    </row>
    <row r="14" spans="1:9" ht="13.5">
      <c r="A14" s="225">
        <v>11</v>
      </c>
      <c r="B14" s="225" t="s">
        <v>248</v>
      </c>
      <c r="C14" s="225" t="s">
        <v>222</v>
      </c>
      <c r="D14" s="225"/>
      <c r="E14" s="225"/>
      <c r="F14" s="225"/>
      <c r="G14" s="225"/>
      <c r="H14" s="225"/>
      <c r="I14" s="225"/>
    </row>
    <row r="15" spans="1:9" ht="13.5">
      <c r="A15" s="225">
        <v>12</v>
      </c>
      <c r="B15" s="225" t="s">
        <v>245</v>
      </c>
      <c r="C15" s="225" t="s">
        <v>222</v>
      </c>
      <c r="D15" s="225"/>
      <c r="E15" s="225"/>
      <c r="F15" s="225"/>
      <c r="G15" s="225"/>
      <c r="H15" s="225"/>
      <c r="I15" s="225"/>
    </row>
    <row r="16" spans="1:9" ht="13.5">
      <c r="A16" s="225">
        <v>13</v>
      </c>
      <c r="B16" s="225" t="s">
        <v>168</v>
      </c>
      <c r="C16" s="225" t="s">
        <v>222</v>
      </c>
      <c r="D16" s="225" t="s">
        <v>163</v>
      </c>
      <c r="E16" s="225" t="s">
        <v>240</v>
      </c>
      <c r="F16" s="225"/>
      <c r="G16" s="225"/>
      <c r="H16" s="225"/>
      <c r="I16" s="225"/>
    </row>
    <row r="17" spans="1:9" ht="13.5">
      <c r="A17" s="225">
        <v>14</v>
      </c>
      <c r="B17" s="225" t="s">
        <v>176</v>
      </c>
      <c r="C17" s="225" t="s">
        <v>222</v>
      </c>
      <c r="D17" s="225" t="s">
        <v>177</v>
      </c>
      <c r="E17" s="225" t="s">
        <v>240</v>
      </c>
      <c r="F17" s="225"/>
      <c r="G17" s="225" t="s">
        <v>210</v>
      </c>
      <c r="H17" s="226" t="s">
        <v>219</v>
      </c>
      <c r="I17" s="225"/>
    </row>
    <row r="18" spans="1:9" ht="13.5">
      <c r="A18" s="225">
        <v>15</v>
      </c>
      <c r="B18" s="225" t="s">
        <v>212</v>
      </c>
      <c r="C18" s="225" t="s">
        <v>222</v>
      </c>
      <c r="D18" s="225" t="s">
        <v>164</v>
      </c>
      <c r="E18" s="225"/>
      <c r="F18" s="227" t="s">
        <v>244</v>
      </c>
      <c r="G18" s="225" t="s">
        <v>213</v>
      </c>
      <c r="H18" s="226">
        <v>37730</v>
      </c>
      <c r="I18" s="225" t="s">
        <v>214</v>
      </c>
    </row>
    <row r="19" spans="1:9" ht="13.5">
      <c r="A19" s="225">
        <v>16</v>
      </c>
      <c r="B19" s="225" t="s">
        <v>174</v>
      </c>
      <c r="C19" s="225" t="s">
        <v>222</v>
      </c>
      <c r="D19" s="225" t="s">
        <v>175</v>
      </c>
      <c r="E19" s="225"/>
      <c r="F19" s="227" t="s">
        <v>244</v>
      </c>
      <c r="G19" s="225" t="s">
        <v>213</v>
      </c>
      <c r="H19" s="226">
        <v>37780</v>
      </c>
      <c r="I19" s="225"/>
    </row>
    <row r="20" spans="1:9" ht="13.5">
      <c r="A20" s="225">
        <v>17</v>
      </c>
      <c r="B20" s="225" t="s">
        <v>246</v>
      </c>
      <c r="C20" s="225" t="s">
        <v>222</v>
      </c>
      <c r="D20" s="225"/>
      <c r="E20" s="225"/>
      <c r="F20" s="225"/>
      <c r="G20" s="225"/>
      <c r="H20" s="225"/>
      <c r="I20" s="225"/>
    </row>
    <row r="21" spans="1:9" ht="13.5">
      <c r="A21" s="225">
        <v>18</v>
      </c>
      <c r="B21" s="225" t="s">
        <v>209</v>
      </c>
      <c r="C21" s="225" t="s">
        <v>162</v>
      </c>
      <c r="D21" s="225" t="s">
        <v>163</v>
      </c>
      <c r="E21" s="225"/>
      <c r="F21" s="227" t="s">
        <v>244</v>
      </c>
      <c r="G21" s="225" t="s">
        <v>210</v>
      </c>
      <c r="H21" s="226">
        <v>37724</v>
      </c>
      <c r="I21" s="225" t="s">
        <v>211</v>
      </c>
    </row>
    <row r="25" spans="2:3" ht="13.5">
      <c r="B25" s="158" t="s">
        <v>224</v>
      </c>
      <c r="C25" s="158" t="s">
        <v>179</v>
      </c>
    </row>
    <row r="26" spans="2:3" ht="13.5">
      <c r="B26" s="158" t="s">
        <v>225</v>
      </c>
      <c r="C26" s="158" t="s">
        <v>180</v>
      </c>
    </row>
    <row r="27" spans="2:3" ht="13.5">
      <c r="B27" s="158" t="s">
        <v>181</v>
      </c>
      <c r="C27" s="158" t="s">
        <v>180</v>
      </c>
    </row>
    <row r="28" spans="2:3" ht="13.5">
      <c r="B28" s="158" t="s">
        <v>226</v>
      </c>
      <c r="C28" s="158" t="s">
        <v>182</v>
      </c>
    </row>
    <row r="29" spans="2:3" ht="13.5">
      <c r="B29" s="158" t="s">
        <v>227</v>
      </c>
      <c r="C29" s="158" t="s">
        <v>183</v>
      </c>
    </row>
    <row r="30" spans="2:3" ht="13.5">
      <c r="B30" s="158" t="s">
        <v>249</v>
      </c>
      <c r="C30" s="158" t="s">
        <v>183</v>
      </c>
    </row>
  </sheetData>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A1:L26"/>
  <sheetViews>
    <sheetView zoomScale="75" zoomScaleNormal="75" workbookViewId="0" topLeftCell="A1">
      <selection activeCell="C15" sqref="C15"/>
    </sheetView>
  </sheetViews>
  <sheetFormatPr defaultColWidth="8.796875" defaultRowHeight="14.25"/>
  <cols>
    <col min="1" max="1" width="8.69921875" style="6" customWidth="1"/>
    <col min="2" max="2" width="13.69921875" style="6" customWidth="1"/>
    <col min="3" max="3" width="18"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12" ht="33.75" customHeight="1" thickBot="1">
      <c r="A1" s="1" t="s">
        <v>0</v>
      </c>
      <c r="B1" s="121" t="s">
        <v>192</v>
      </c>
      <c r="C1" s="3" t="s">
        <v>1</v>
      </c>
      <c r="D1" s="4" t="s">
        <v>149</v>
      </c>
      <c r="E1" s="2"/>
      <c r="F1" s="3" t="s">
        <v>2</v>
      </c>
      <c r="G1" s="265" t="s">
        <v>150</v>
      </c>
      <c r="H1" s="266"/>
      <c r="I1" s="266"/>
      <c r="J1" s="266"/>
      <c r="K1" s="266"/>
      <c r="L1" s="267"/>
    </row>
    <row r="4" ht="12.75" thickBot="1"/>
    <row r="5" spans="1:8" ht="13.5" customHeight="1">
      <c r="A5" s="7" t="s">
        <v>3</v>
      </c>
      <c r="B5" s="8" t="s">
        <v>4</v>
      </c>
      <c r="C5" s="204">
        <v>30</v>
      </c>
      <c r="D5" s="9" t="s">
        <v>5</v>
      </c>
      <c r="E5" s="10" t="s">
        <v>6</v>
      </c>
      <c r="F5" s="8" t="s">
        <v>7</v>
      </c>
      <c r="G5" s="205">
        <v>3.64</v>
      </c>
      <c r="H5" s="9" t="s">
        <v>8</v>
      </c>
    </row>
    <row r="6" spans="1:8" ht="13.5" customHeight="1">
      <c r="A6" s="11"/>
      <c r="B6" s="12" t="s">
        <v>9</v>
      </c>
      <c r="C6" s="206">
        <v>8.775</v>
      </c>
      <c r="D6" s="13" t="s">
        <v>5</v>
      </c>
      <c r="E6" s="14" t="s">
        <v>151</v>
      </c>
      <c r="F6" s="12" t="s">
        <v>4</v>
      </c>
      <c r="G6" s="207">
        <v>6.02</v>
      </c>
      <c r="H6" s="13" t="s">
        <v>5</v>
      </c>
    </row>
    <row r="7" spans="1:8" ht="13.5" customHeight="1">
      <c r="A7" s="11"/>
      <c r="B7" s="12" t="s">
        <v>10</v>
      </c>
      <c r="C7" s="206">
        <v>3.506</v>
      </c>
      <c r="D7" s="13" t="s">
        <v>5</v>
      </c>
      <c r="E7" s="14"/>
      <c r="F7" s="12" t="s">
        <v>11</v>
      </c>
      <c r="G7" s="207" t="s">
        <v>132</v>
      </c>
      <c r="H7" s="13"/>
    </row>
    <row r="8" spans="1:8" ht="13.5" customHeight="1">
      <c r="A8" s="11"/>
      <c r="B8" s="12" t="s">
        <v>12</v>
      </c>
      <c r="C8" s="206">
        <v>44</v>
      </c>
      <c r="D8" s="13" t="s">
        <v>13</v>
      </c>
      <c r="E8" s="14"/>
      <c r="F8" s="12" t="s">
        <v>14</v>
      </c>
      <c r="G8" s="207">
        <v>0.7</v>
      </c>
      <c r="H8" s="13"/>
    </row>
    <row r="9" spans="1:8" ht="13.5" customHeight="1">
      <c r="A9" s="11"/>
      <c r="B9" s="12" t="s">
        <v>15</v>
      </c>
      <c r="C9" s="206">
        <v>98</v>
      </c>
      <c r="D9" s="13" t="s">
        <v>13</v>
      </c>
      <c r="E9" s="17"/>
      <c r="F9" s="15" t="s">
        <v>133</v>
      </c>
      <c r="G9" s="15">
        <v>3.85</v>
      </c>
      <c r="H9" s="16"/>
    </row>
    <row r="10" spans="1:8" ht="13.5" customHeight="1">
      <c r="A10" s="11"/>
      <c r="B10" s="12" t="s">
        <v>16</v>
      </c>
      <c r="C10" s="206">
        <v>220</v>
      </c>
      <c r="D10" s="13" t="s">
        <v>96</v>
      </c>
      <c r="E10" s="14" t="s">
        <v>19</v>
      </c>
      <c r="F10" s="12" t="s">
        <v>7</v>
      </c>
      <c r="G10" s="12">
        <v>0.522</v>
      </c>
      <c r="H10" s="13" t="s">
        <v>8</v>
      </c>
    </row>
    <row r="11" spans="1:8" ht="13.5" customHeight="1">
      <c r="A11" s="17"/>
      <c r="B11" s="15" t="s">
        <v>17</v>
      </c>
      <c r="C11" s="208">
        <v>7.3</v>
      </c>
      <c r="D11" s="16" t="s">
        <v>18</v>
      </c>
      <c r="E11" s="14" t="s">
        <v>152</v>
      </c>
      <c r="F11" s="12" t="s">
        <v>4</v>
      </c>
      <c r="G11" s="12">
        <v>1.5</v>
      </c>
      <c r="H11" s="13" t="s">
        <v>5</v>
      </c>
    </row>
    <row r="12" spans="1:8" ht="13.5" customHeight="1">
      <c r="A12" s="11" t="s">
        <v>20</v>
      </c>
      <c r="B12" s="12" t="s">
        <v>7</v>
      </c>
      <c r="C12" s="12">
        <v>28.36</v>
      </c>
      <c r="D12" s="13" t="s">
        <v>8</v>
      </c>
      <c r="E12" s="14"/>
      <c r="F12" s="12" t="s">
        <v>11</v>
      </c>
      <c r="G12" s="207" t="s">
        <v>132</v>
      </c>
      <c r="H12" s="13"/>
    </row>
    <row r="13" spans="1:10" ht="13.5" customHeight="1">
      <c r="A13" s="11"/>
      <c r="B13" s="12" t="s">
        <v>21</v>
      </c>
      <c r="C13" s="12">
        <v>31.7</v>
      </c>
      <c r="D13" s="13"/>
      <c r="E13" s="11"/>
      <c r="F13" s="152" t="s">
        <v>14</v>
      </c>
      <c r="G13" s="194"/>
      <c r="H13" s="195"/>
      <c r="J13" s="247">
        <f>C5*C5/C12</f>
        <v>31.734837799717912</v>
      </c>
    </row>
    <row r="14" spans="1:8" ht="13.5" customHeight="1">
      <c r="A14" s="11"/>
      <c r="B14" s="12" t="s">
        <v>11</v>
      </c>
      <c r="C14" s="207" t="s">
        <v>145</v>
      </c>
      <c r="D14" s="13"/>
      <c r="E14" s="15"/>
      <c r="F14" s="12" t="s">
        <v>133</v>
      </c>
      <c r="G14" s="15"/>
      <c r="H14" s="16"/>
    </row>
    <row r="15" spans="1:9" ht="13.5" customHeight="1">
      <c r="A15" s="17"/>
      <c r="B15" s="15" t="s">
        <v>22</v>
      </c>
      <c r="C15" s="15">
        <v>41</v>
      </c>
      <c r="D15" s="16" t="s">
        <v>23</v>
      </c>
      <c r="E15" s="14" t="s">
        <v>24</v>
      </c>
      <c r="F15" s="111">
        <v>230</v>
      </c>
      <c r="G15" s="112">
        <v>20</v>
      </c>
      <c r="H15" s="163" t="s">
        <v>108</v>
      </c>
      <c r="I15" s="6">
        <f>F15*G15</f>
        <v>4600</v>
      </c>
    </row>
    <row r="16" spans="1:8" ht="13.5" customHeight="1">
      <c r="A16" s="11" t="s">
        <v>25</v>
      </c>
      <c r="B16" s="12" t="s">
        <v>26</v>
      </c>
      <c r="C16" s="209" t="s">
        <v>153</v>
      </c>
      <c r="D16" s="13" t="s">
        <v>5</v>
      </c>
      <c r="E16" s="14"/>
      <c r="F16" s="12" t="s">
        <v>27</v>
      </c>
      <c r="G16" s="18" t="s">
        <v>97</v>
      </c>
      <c r="H16" s="13"/>
    </row>
    <row r="17" spans="1:8" ht="13.5" customHeight="1">
      <c r="A17" s="11"/>
      <c r="B17" s="19" t="s">
        <v>28</v>
      </c>
      <c r="C17" s="209" t="s">
        <v>154</v>
      </c>
      <c r="D17" s="13" t="s">
        <v>29</v>
      </c>
      <c r="E17" s="11"/>
      <c r="F17" s="12" t="s">
        <v>30</v>
      </c>
      <c r="G17" s="12">
        <v>90</v>
      </c>
      <c r="H17" s="13" t="s">
        <v>29</v>
      </c>
    </row>
    <row r="18" spans="1:8" ht="13.5" customHeight="1">
      <c r="A18" s="17"/>
      <c r="B18" s="20" t="s">
        <v>98</v>
      </c>
      <c r="C18" s="210" t="s">
        <v>155</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row>
    <row r="21" spans="1:8" ht="12">
      <c r="A21" s="26" t="s">
        <v>104</v>
      </c>
      <c r="B21" s="27"/>
      <c r="C21" s="27"/>
      <c r="D21" s="28"/>
      <c r="E21" s="26" t="s">
        <v>105</v>
      </c>
      <c r="F21" s="27" t="s">
        <v>156</v>
      </c>
      <c r="G21" s="27"/>
      <c r="H21" s="28"/>
    </row>
    <row r="22" spans="1:8" ht="12">
      <c r="A22" s="29" t="s">
        <v>106</v>
      </c>
      <c r="B22" s="24"/>
      <c r="C22" s="155">
        <v>37803</v>
      </c>
      <c r="D22" s="25"/>
      <c r="E22" s="29"/>
      <c r="F22" s="24" t="s">
        <v>157</v>
      </c>
      <c r="G22" s="24"/>
      <c r="H22" s="25"/>
    </row>
    <row r="23" spans="1:8" ht="12">
      <c r="A23" s="29" t="s">
        <v>318</v>
      </c>
      <c r="B23" s="24"/>
      <c r="C23" s="24"/>
      <c r="D23" s="25"/>
      <c r="E23" s="29"/>
      <c r="F23" s="24"/>
      <c r="G23" s="24"/>
      <c r="H23" s="25"/>
    </row>
    <row r="24" spans="1:9" ht="12.75" thickBot="1">
      <c r="A24" s="30"/>
      <c r="B24" s="31"/>
      <c r="C24" s="31"/>
      <c r="D24" s="32"/>
      <c r="E24" s="30"/>
      <c r="F24" s="31"/>
      <c r="G24" s="31"/>
      <c r="H24" s="32"/>
      <c r="I24" s="6" t="s">
        <v>197</v>
      </c>
    </row>
    <row r="25" ht="12.75" thickBot="1"/>
    <row r="26" spans="1:8" ht="33" customHeight="1" thickBot="1">
      <c r="A26" s="33" t="s">
        <v>34</v>
      </c>
      <c r="B26" s="1" t="s">
        <v>41</v>
      </c>
      <c r="C26" s="109">
        <v>44.71</v>
      </c>
      <c r="D26" s="3" t="s">
        <v>35</v>
      </c>
      <c r="E26" s="4">
        <v>9</v>
      </c>
      <c r="F26" s="5" t="s">
        <v>136</v>
      </c>
      <c r="G26" s="3" t="s">
        <v>107</v>
      </c>
      <c r="H26" s="110">
        <v>0.3125</v>
      </c>
    </row>
  </sheetData>
  <mergeCells count="1">
    <mergeCell ref="G1:L1"/>
  </mergeCells>
  <printOptions/>
  <pageMargins left="0.61" right="0.56" top="0.64" bottom="0.38" header="0.5" footer="0.34"/>
  <pageSetup orientation="landscape" paperSize="9" scale="150" r:id="rId2"/>
  <drawing r:id="rId1"/>
</worksheet>
</file>

<file path=xl/worksheets/sheet11.xml><?xml version="1.0" encoding="utf-8"?>
<worksheet xmlns="http://schemas.openxmlformats.org/spreadsheetml/2006/main" xmlns:r="http://schemas.openxmlformats.org/officeDocument/2006/relationships">
  <dimension ref="A1:J43"/>
  <sheetViews>
    <sheetView zoomScale="75" zoomScaleNormal="75" workbookViewId="0" topLeftCell="A4">
      <selection activeCell="I28" sqref="I28"/>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130</v>
      </c>
      <c r="C1" s="3" t="s">
        <v>1</v>
      </c>
      <c r="D1" s="4" t="s">
        <v>131</v>
      </c>
      <c r="E1" s="2"/>
      <c r="F1" s="3" t="s">
        <v>2</v>
      </c>
      <c r="G1" s="143" t="s">
        <v>73</v>
      </c>
      <c r="H1" s="5"/>
    </row>
    <row r="4" ht="12.75" thickBot="1"/>
    <row r="5" spans="1:8" ht="13.5" customHeight="1">
      <c r="A5" s="7" t="s">
        <v>3</v>
      </c>
      <c r="B5" s="8" t="s">
        <v>4</v>
      </c>
      <c r="C5" s="8">
        <v>32</v>
      </c>
      <c r="D5" s="9" t="s">
        <v>5</v>
      </c>
      <c r="E5" s="10" t="s">
        <v>6</v>
      </c>
      <c r="F5" s="8" t="s">
        <v>7</v>
      </c>
      <c r="G5" s="8">
        <v>1.68</v>
      </c>
      <c r="H5" s="9" t="s">
        <v>8</v>
      </c>
    </row>
    <row r="6" spans="1:8" ht="13.5" customHeight="1">
      <c r="A6" s="11"/>
      <c r="B6" s="12" t="s">
        <v>9</v>
      </c>
      <c r="C6" s="12">
        <v>8.1</v>
      </c>
      <c r="D6" s="13" t="s">
        <v>5</v>
      </c>
      <c r="E6" s="14"/>
      <c r="F6" s="12" t="s">
        <v>4</v>
      </c>
      <c r="G6" s="12">
        <v>3.36</v>
      </c>
      <c r="H6" s="13" t="s">
        <v>5</v>
      </c>
    </row>
    <row r="7" spans="1:8" ht="13.5" customHeight="1">
      <c r="A7" s="11"/>
      <c r="B7" s="12" t="s">
        <v>10</v>
      </c>
      <c r="C7" s="12">
        <v>3.7</v>
      </c>
      <c r="D7" s="13" t="s">
        <v>5</v>
      </c>
      <c r="E7" s="14"/>
      <c r="F7" s="12" t="s">
        <v>11</v>
      </c>
      <c r="G7" s="12" t="s">
        <v>132</v>
      </c>
      <c r="H7" s="13"/>
    </row>
    <row r="8" spans="1:8" ht="13.5" customHeight="1">
      <c r="A8" s="11"/>
      <c r="B8" s="12" t="s">
        <v>12</v>
      </c>
      <c r="C8" s="12">
        <v>36.4</v>
      </c>
      <c r="D8" s="13" t="s">
        <v>13</v>
      </c>
      <c r="E8" s="14"/>
      <c r="F8" s="12" t="s">
        <v>14</v>
      </c>
      <c r="G8" s="12">
        <v>0.299899518</v>
      </c>
      <c r="H8" s="13"/>
    </row>
    <row r="9" spans="1:8" ht="13.5" customHeight="1">
      <c r="A9" s="11"/>
      <c r="B9" s="12" t="s">
        <v>15</v>
      </c>
      <c r="C9" s="12">
        <v>86.4</v>
      </c>
      <c r="D9" s="13" t="s">
        <v>13</v>
      </c>
      <c r="E9" s="17"/>
      <c r="F9" s="15" t="s">
        <v>133</v>
      </c>
      <c r="G9" s="15">
        <v>1.510291357</v>
      </c>
      <c r="H9" s="16"/>
    </row>
    <row r="10" spans="1:8" ht="13.5" customHeight="1">
      <c r="A10" s="11"/>
      <c r="B10" s="12" t="s">
        <v>16</v>
      </c>
      <c r="C10" s="12">
        <v>210</v>
      </c>
      <c r="D10" s="13" t="s">
        <v>96</v>
      </c>
      <c r="E10" s="14" t="s">
        <v>19</v>
      </c>
      <c r="F10" s="12" t="s">
        <v>7</v>
      </c>
      <c r="G10" s="12">
        <v>1.85</v>
      </c>
      <c r="H10" s="13" t="s">
        <v>8</v>
      </c>
    </row>
    <row r="11" spans="1:8" ht="13.5" customHeight="1">
      <c r="A11" s="17"/>
      <c r="B11" s="15" t="s">
        <v>17</v>
      </c>
      <c r="C11" s="15">
        <v>7.2</v>
      </c>
      <c r="D11" s="16" t="s">
        <v>18</v>
      </c>
      <c r="E11" s="14"/>
      <c r="F11" s="12" t="s">
        <v>4</v>
      </c>
      <c r="G11" s="12">
        <v>2.55</v>
      </c>
      <c r="H11" s="13" t="s">
        <v>5</v>
      </c>
    </row>
    <row r="12" spans="1:8" ht="13.5" customHeight="1">
      <c r="A12" s="11" t="s">
        <v>20</v>
      </c>
      <c r="B12" s="12" t="s">
        <v>7</v>
      </c>
      <c r="C12" s="12">
        <v>28.211</v>
      </c>
      <c r="D12" s="13" t="s">
        <v>8</v>
      </c>
      <c r="E12" s="14"/>
      <c r="F12" s="12" t="s">
        <v>11</v>
      </c>
      <c r="G12" s="12" t="s">
        <v>132</v>
      </c>
      <c r="H12" s="13"/>
    </row>
    <row r="13" spans="1:10" ht="13.5" customHeight="1">
      <c r="A13" s="11"/>
      <c r="B13" s="12" t="s">
        <v>21</v>
      </c>
      <c r="C13" s="12">
        <v>36.3</v>
      </c>
      <c r="D13" s="13"/>
      <c r="E13" s="14"/>
      <c r="F13" s="152" t="s">
        <v>14</v>
      </c>
      <c r="G13" s="194">
        <v>0.011271091</v>
      </c>
      <c r="H13" s="195"/>
      <c r="J13" s="247">
        <f>C5*C5/C12</f>
        <v>36.29789798305626</v>
      </c>
    </row>
    <row r="14" spans="1:8" ht="13.5" customHeight="1">
      <c r="A14" s="11"/>
      <c r="B14" s="12" t="s">
        <v>11</v>
      </c>
      <c r="C14" s="12" t="s">
        <v>134</v>
      </c>
      <c r="D14" s="13"/>
      <c r="E14" s="17"/>
      <c r="F14" s="15" t="s">
        <v>133</v>
      </c>
      <c r="G14" s="15">
        <v>0.00193722</v>
      </c>
      <c r="H14" s="16"/>
    </row>
    <row r="15" spans="1:8" ht="13.5" customHeight="1">
      <c r="A15" s="17"/>
      <c r="B15" s="15" t="s">
        <v>22</v>
      </c>
      <c r="C15" s="15">
        <v>34.5</v>
      </c>
      <c r="D15" s="16" t="s">
        <v>23</v>
      </c>
      <c r="E15" s="14" t="s">
        <v>24</v>
      </c>
      <c r="F15" s="111">
        <v>220</v>
      </c>
      <c r="G15" s="112">
        <v>60</v>
      </c>
      <c r="H15" s="163" t="s">
        <v>108</v>
      </c>
    </row>
    <row r="16" spans="1:8" ht="13.5" customHeight="1">
      <c r="A16" s="11" t="s">
        <v>25</v>
      </c>
      <c r="B16" s="12" t="s">
        <v>26</v>
      </c>
      <c r="C16" s="12">
        <v>3</v>
      </c>
      <c r="D16" s="13" t="s">
        <v>5</v>
      </c>
      <c r="E16" s="14"/>
      <c r="F16" s="12" t="s">
        <v>27</v>
      </c>
      <c r="G16" s="18" t="s">
        <v>97</v>
      </c>
      <c r="H16" s="13"/>
    </row>
    <row r="17" spans="1:8" ht="13.5" customHeight="1">
      <c r="A17" s="11"/>
      <c r="B17" s="19" t="s">
        <v>28</v>
      </c>
      <c r="C17" s="12">
        <v>130</v>
      </c>
      <c r="D17" s="13" t="s">
        <v>29</v>
      </c>
      <c r="E17" s="11"/>
      <c r="F17" s="12" t="s">
        <v>30</v>
      </c>
      <c r="G17" s="12">
        <v>90</v>
      </c>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237</v>
      </c>
      <c r="G20" s="24"/>
      <c r="H20" s="25"/>
    </row>
    <row r="21" spans="1:8" ht="12">
      <c r="A21" s="26" t="s">
        <v>104</v>
      </c>
      <c r="B21" s="27"/>
      <c r="C21" s="27"/>
      <c r="D21" s="28"/>
      <c r="E21" s="26" t="s">
        <v>105</v>
      </c>
      <c r="F21" s="27"/>
      <c r="G21" s="27"/>
      <c r="H21" s="28"/>
    </row>
    <row r="22" spans="1:8" ht="12">
      <c r="A22" s="29" t="s">
        <v>106</v>
      </c>
      <c r="B22" s="24"/>
      <c r="C22" s="155">
        <v>37710</v>
      </c>
      <c r="D22" s="25"/>
      <c r="E22" s="29"/>
      <c r="F22" s="24" t="s">
        <v>135</v>
      </c>
      <c r="G22" s="24"/>
      <c r="H22" s="25"/>
    </row>
    <row r="23" spans="1:8" ht="12">
      <c r="A23" s="29" t="s">
        <v>381</v>
      </c>
      <c r="B23" s="24"/>
      <c r="C23" s="24"/>
      <c r="D23" s="25"/>
      <c r="E23" s="29"/>
      <c r="F23" s="24" t="s">
        <v>137</v>
      </c>
      <c r="G23" s="24"/>
      <c r="H23" s="25"/>
    </row>
    <row r="24" spans="1:8" ht="12.75" thickBot="1">
      <c r="A24" s="30"/>
      <c r="B24" s="31"/>
      <c r="C24" s="31"/>
      <c r="D24" s="32"/>
      <c r="E24" s="30"/>
      <c r="F24" s="31" t="s">
        <v>351</v>
      </c>
      <c r="G24" s="31"/>
      <c r="H24" s="32"/>
    </row>
    <row r="25" ht="12.75" thickBot="1"/>
    <row r="26" spans="1:8" ht="33" customHeight="1" thickBot="1">
      <c r="A26" s="33" t="s">
        <v>34</v>
      </c>
      <c r="B26" s="1" t="s">
        <v>41</v>
      </c>
      <c r="C26" s="109">
        <v>34654.1</v>
      </c>
      <c r="D26" s="3" t="s">
        <v>35</v>
      </c>
      <c r="E26" s="4">
        <v>6840</v>
      </c>
      <c r="F26" s="5" t="s">
        <v>136</v>
      </c>
      <c r="G26" s="3" t="s">
        <v>107</v>
      </c>
      <c r="H26" s="110">
        <v>0.3597222222222222</v>
      </c>
    </row>
    <row r="31" spans="3:6" ht="12">
      <c r="C31" s="217" t="s">
        <v>193</v>
      </c>
      <c r="D31" s="217" t="s">
        <v>194</v>
      </c>
      <c r="F31" s="217" t="s">
        <v>195</v>
      </c>
    </row>
    <row r="32" spans="2:6" ht="12">
      <c r="B32" s="216">
        <v>37724</v>
      </c>
      <c r="C32" s="6">
        <v>3</v>
      </c>
      <c r="D32" s="6">
        <f>C32</f>
        <v>3</v>
      </c>
      <c r="F32" s="218">
        <f>600*D32/1000</f>
        <v>1.8</v>
      </c>
    </row>
    <row r="33" spans="2:6" ht="12">
      <c r="B33" s="216">
        <v>37743</v>
      </c>
      <c r="C33" s="6">
        <v>7</v>
      </c>
      <c r="D33" s="6">
        <f>D32+C33</f>
        <v>10</v>
      </c>
      <c r="F33" s="218">
        <f>600*D33/1000</f>
        <v>6</v>
      </c>
    </row>
    <row r="34" spans="2:6" ht="12">
      <c r="B34" s="216">
        <v>37744</v>
      </c>
      <c r="C34" s="6">
        <v>10</v>
      </c>
      <c r="D34" s="6">
        <f aca="true" t="shared" si="0" ref="D34:D40">D33+C34</f>
        <v>20</v>
      </c>
      <c r="F34" s="218">
        <f>600*D34/1000</f>
        <v>12</v>
      </c>
    </row>
    <row r="35" spans="2:6" ht="12">
      <c r="B35" s="216">
        <v>37752</v>
      </c>
      <c r="C35" s="6">
        <v>9</v>
      </c>
      <c r="D35" s="6">
        <f t="shared" si="0"/>
        <v>29</v>
      </c>
      <c r="F35" s="218">
        <f>600*D35/1000</f>
        <v>17.4</v>
      </c>
    </row>
    <row r="36" spans="2:6" ht="12">
      <c r="B36" s="216">
        <v>37765</v>
      </c>
      <c r="C36" s="6">
        <v>7</v>
      </c>
      <c r="D36" s="6">
        <f t="shared" si="0"/>
        <v>36</v>
      </c>
      <c r="F36" s="218">
        <f>600*D36/1000</f>
        <v>21.6</v>
      </c>
    </row>
    <row r="37" spans="2:6" ht="12">
      <c r="B37" s="216">
        <v>37786</v>
      </c>
      <c r="C37" s="6">
        <v>3</v>
      </c>
      <c r="D37" s="6">
        <f t="shared" si="0"/>
        <v>39</v>
      </c>
      <c r="F37" s="218">
        <f aca="true" t="shared" si="1" ref="F37:F43">0.6*D37</f>
        <v>23.4</v>
      </c>
    </row>
    <row r="38" spans="2:6" ht="12">
      <c r="B38" s="216">
        <v>37793</v>
      </c>
      <c r="C38" s="6">
        <v>9</v>
      </c>
      <c r="D38" s="6">
        <f t="shared" si="0"/>
        <v>48</v>
      </c>
      <c r="F38" s="218">
        <f t="shared" si="1"/>
        <v>28.799999999999997</v>
      </c>
    </row>
    <row r="39" spans="2:6" ht="12">
      <c r="B39" s="216">
        <v>37794</v>
      </c>
      <c r="C39" s="6">
        <v>15</v>
      </c>
      <c r="D39" s="6">
        <f t="shared" si="0"/>
        <v>63</v>
      </c>
      <c r="F39" s="218">
        <f t="shared" si="1"/>
        <v>37.8</v>
      </c>
    </row>
    <row r="40" spans="2:6" ht="12">
      <c r="B40" s="216">
        <v>37801</v>
      </c>
      <c r="C40" s="6">
        <v>6</v>
      </c>
      <c r="D40" s="6">
        <f t="shared" si="0"/>
        <v>69</v>
      </c>
      <c r="F40" s="218">
        <f t="shared" si="1"/>
        <v>41.4</v>
      </c>
    </row>
    <row r="41" spans="2:6" ht="12">
      <c r="B41" s="216">
        <v>37807</v>
      </c>
      <c r="C41" s="6">
        <v>8</v>
      </c>
      <c r="D41" s="6">
        <f>D40+C41</f>
        <v>77</v>
      </c>
      <c r="F41" s="218">
        <f t="shared" si="1"/>
        <v>46.199999999999996</v>
      </c>
    </row>
    <row r="42" spans="2:6" ht="12">
      <c r="B42" s="216">
        <v>37808</v>
      </c>
      <c r="D42" s="6">
        <f>D41+C42</f>
        <v>77</v>
      </c>
      <c r="F42" s="218">
        <f t="shared" si="1"/>
        <v>46.199999999999996</v>
      </c>
    </row>
    <row r="43" spans="4:6" ht="12">
      <c r="D43" s="6">
        <f>D42+C43</f>
        <v>77</v>
      </c>
      <c r="F43" s="218">
        <f t="shared" si="1"/>
        <v>46.199999999999996</v>
      </c>
    </row>
  </sheetData>
  <printOptions/>
  <pageMargins left="0.61" right="0.56" top="0.64" bottom="0.38" header="0.5" footer="0.34"/>
  <pageSetup orientation="landscape" paperSize="9" scale="150" r:id="rId2"/>
  <drawing r:id="rId1"/>
</worksheet>
</file>

<file path=xl/worksheets/sheet12.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G22" sqref="G22"/>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274</v>
      </c>
      <c r="C1" s="3" t="s">
        <v>1</v>
      </c>
      <c r="D1" s="4" t="s">
        <v>273</v>
      </c>
      <c r="E1" s="2"/>
      <c r="F1" s="3" t="s">
        <v>2</v>
      </c>
      <c r="G1" s="143" t="s">
        <v>272</v>
      </c>
      <c r="H1" s="5"/>
    </row>
    <row r="4" ht="12.75" thickBot="1"/>
    <row r="5" spans="1:8" ht="13.5" customHeight="1">
      <c r="A5" s="7" t="s">
        <v>3</v>
      </c>
      <c r="B5" s="8" t="s">
        <v>4</v>
      </c>
      <c r="C5" s="8">
        <v>36</v>
      </c>
      <c r="D5" s="9" t="s">
        <v>5</v>
      </c>
      <c r="E5" s="10" t="s">
        <v>6</v>
      </c>
      <c r="F5" s="8" t="s">
        <v>7</v>
      </c>
      <c r="G5" s="8">
        <v>4.59</v>
      </c>
      <c r="H5" s="9" t="s">
        <v>8</v>
      </c>
    </row>
    <row r="6" spans="1:8" ht="13.5" customHeight="1">
      <c r="A6" s="11"/>
      <c r="B6" s="12" t="s">
        <v>9</v>
      </c>
      <c r="C6" s="12">
        <v>9</v>
      </c>
      <c r="D6" s="13" t="s">
        <v>5</v>
      </c>
      <c r="E6" s="14"/>
      <c r="F6" s="12" t="s">
        <v>4</v>
      </c>
      <c r="G6" s="12">
        <v>4.5</v>
      </c>
      <c r="H6" s="13" t="s">
        <v>5</v>
      </c>
    </row>
    <row r="7" spans="1:8" ht="13.5" customHeight="1">
      <c r="A7" s="11"/>
      <c r="B7" s="12" t="s">
        <v>10</v>
      </c>
      <c r="C7" s="12">
        <v>4.1</v>
      </c>
      <c r="D7" s="13" t="s">
        <v>5</v>
      </c>
      <c r="E7" s="14"/>
      <c r="F7" s="12" t="s">
        <v>11</v>
      </c>
      <c r="G7" s="12" t="s">
        <v>132</v>
      </c>
      <c r="H7" s="13"/>
    </row>
    <row r="8" spans="1:8" ht="13.5" customHeight="1">
      <c r="A8" s="11"/>
      <c r="B8" s="12" t="s">
        <v>12</v>
      </c>
      <c r="C8" s="12">
        <v>55</v>
      </c>
      <c r="D8" s="13" t="s">
        <v>13</v>
      </c>
      <c r="E8" s="14"/>
      <c r="F8" s="12" t="s">
        <v>14</v>
      </c>
      <c r="G8" s="12">
        <v>0.47</v>
      </c>
      <c r="H8" s="13"/>
    </row>
    <row r="9" spans="1:8" ht="13.5" customHeight="1">
      <c r="A9" s="11"/>
      <c r="B9" s="12" t="s">
        <v>15</v>
      </c>
      <c r="C9" s="12">
        <v>180</v>
      </c>
      <c r="D9" s="13" t="s">
        <v>13</v>
      </c>
      <c r="E9" s="17"/>
      <c r="F9" s="15" t="s">
        <v>133</v>
      </c>
      <c r="G9" s="15">
        <v>2.12</v>
      </c>
      <c r="H9" s="16"/>
    </row>
    <row r="10" spans="1:8" ht="13.5" customHeight="1">
      <c r="A10" s="11"/>
      <c r="B10" s="12" t="s">
        <v>16</v>
      </c>
      <c r="C10" s="12">
        <v>600</v>
      </c>
      <c r="D10" s="13" t="s">
        <v>96</v>
      </c>
      <c r="E10" s="14" t="s">
        <v>19</v>
      </c>
      <c r="F10" s="12" t="s">
        <v>7</v>
      </c>
      <c r="G10" s="12">
        <v>3.34</v>
      </c>
      <c r="H10" s="13" t="s">
        <v>8</v>
      </c>
    </row>
    <row r="11" spans="1:8" ht="13.5" customHeight="1">
      <c r="A11" s="17"/>
      <c r="B11" s="15" t="s">
        <v>17</v>
      </c>
      <c r="C11" s="15">
        <v>8.3</v>
      </c>
      <c r="D11" s="16" t="s">
        <v>18</v>
      </c>
      <c r="E11" s="14"/>
      <c r="F11" s="12" t="s">
        <v>4</v>
      </c>
      <c r="G11" s="12">
        <v>2.7</v>
      </c>
      <c r="H11" s="13" t="s">
        <v>5</v>
      </c>
    </row>
    <row r="12" spans="1:8" ht="13.5" customHeight="1">
      <c r="A12" s="11" t="s">
        <v>20</v>
      </c>
      <c r="B12" s="12" t="s">
        <v>7</v>
      </c>
      <c r="C12" s="12">
        <v>44.3</v>
      </c>
      <c r="D12" s="13" t="s">
        <v>8</v>
      </c>
      <c r="E12" s="14"/>
      <c r="F12" s="12" t="s">
        <v>11</v>
      </c>
      <c r="G12" s="12" t="s">
        <v>132</v>
      </c>
      <c r="H12" s="13"/>
    </row>
    <row r="13" spans="1:10" ht="13.5" customHeight="1">
      <c r="A13" s="11"/>
      <c r="B13" s="12" t="s">
        <v>21</v>
      </c>
      <c r="C13" s="12">
        <v>29.2</v>
      </c>
      <c r="D13" s="13"/>
      <c r="E13" s="11"/>
      <c r="F13" s="152" t="s">
        <v>14</v>
      </c>
      <c r="G13" s="194">
        <v>0.013</v>
      </c>
      <c r="H13" s="195"/>
      <c r="J13" s="162">
        <f>C5*C5/C12</f>
        <v>29.25507900677201</v>
      </c>
    </row>
    <row r="14" spans="1:8" ht="13.5" customHeight="1">
      <c r="A14" s="11"/>
      <c r="B14" s="12" t="s">
        <v>11</v>
      </c>
      <c r="C14" s="12" t="s">
        <v>347</v>
      </c>
      <c r="D14" s="13"/>
      <c r="E14" s="15"/>
      <c r="F14" s="12" t="s">
        <v>133</v>
      </c>
      <c r="G14" s="15">
        <v>0.002</v>
      </c>
      <c r="H14" s="16"/>
    </row>
    <row r="15" spans="1:8" ht="13.5" customHeight="1">
      <c r="A15" s="17"/>
      <c r="B15" s="15" t="s">
        <v>22</v>
      </c>
      <c r="C15" s="15">
        <v>36</v>
      </c>
      <c r="D15" s="16" t="s">
        <v>23</v>
      </c>
      <c r="E15" s="14" t="s">
        <v>24</v>
      </c>
      <c r="F15" s="111">
        <v>600</v>
      </c>
      <c r="G15" s="112">
        <v>10</v>
      </c>
      <c r="H15" s="163" t="s">
        <v>108</v>
      </c>
    </row>
    <row r="16" spans="1:8" ht="13.5" customHeight="1">
      <c r="A16" s="11" t="s">
        <v>25</v>
      </c>
      <c r="B16" s="12" t="s">
        <v>26</v>
      </c>
      <c r="C16" s="12">
        <v>3.6</v>
      </c>
      <c r="D16" s="13" t="s">
        <v>5</v>
      </c>
      <c r="E16" s="14"/>
      <c r="F16" s="12" t="s">
        <v>27</v>
      </c>
      <c r="G16" s="18" t="s">
        <v>97</v>
      </c>
      <c r="H16" s="13"/>
    </row>
    <row r="17" spans="1:8" ht="13.5" customHeight="1">
      <c r="A17" s="11"/>
      <c r="B17" s="19" t="s">
        <v>28</v>
      </c>
      <c r="C17" s="12">
        <v>170</v>
      </c>
      <c r="D17" s="13" t="s">
        <v>29</v>
      </c>
      <c r="E17" s="11"/>
      <c r="F17" s="12" t="s">
        <v>30</v>
      </c>
      <c r="G17" s="12">
        <v>90</v>
      </c>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row>
    <row r="21" spans="1:8" ht="12">
      <c r="A21" s="26" t="s">
        <v>104</v>
      </c>
      <c r="B21" s="27"/>
      <c r="C21" s="27"/>
      <c r="D21" s="28"/>
      <c r="E21" s="26" t="s">
        <v>105</v>
      </c>
      <c r="F21" s="27"/>
      <c r="G21" s="27"/>
      <c r="H21" s="28"/>
    </row>
    <row r="22" spans="1:8" ht="12">
      <c r="A22" s="29" t="s">
        <v>106</v>
      </c>
      <c r="B22" s="24"/>
      <c r="C22" s="155">
        <v>37780</v>
      </c>
      <c r="D22" s="25"/>
      <c r="E22" s="29"/>
      <c r="F22" s="24"/>
      <c r="G22" s="24"/>
      <c r="H22" s="25"/>
    </row>
    <row r="23" spans="1:8" ht="12">
      <c r="A23" s="29" t="s">
        <v>348</v>
      </c>
      <c r="B23" s="24"/>
      <c r="C23" s="24"/>
      <c r="D23" s="25"/>
      <c r="E23" s="29"/>
      <c r="F23" s="24"/>
      <c r="G23" s="24"/>
      <c r="H23" s="25"/>
    </row>
    <row r="24" spans="1:8" ht="12.75" thickBot="1">
      <c r="A24" s="30"/>
      <c r="B24" s="31"/>
      <c r="C24" s="31"/>
      <c r="D24" s="32"/>
      <c r="E24" s="30"/>
      <c r="F24" s="31"/>
      <c r="G24" s="31"/>
      <c r="H24" s="32"/>
    </row>
    <row r="25" ht="12.75" thickBot="1"/>
    <row r="26" spans="1:8" ht="33" customHeight="1" thickBot="1">
      <c r="A26" s="33" t="s">
        <v>34</v>
      </c>
      <c r="B26" s="1" t="s">
        <v>41</v>
      </c>
      <c r="C26" s="109">
        <v>435.64</v>
      </c>
      <c r="D26" s="3" t="s">
        <v>35</v>
      </c>
      <c r="E26" s="4">
        <v>55.2</v>
      </c>
      <c r="F26" s="5" t="s">
        <v>136</v>
      </c>
      <c r="G26" s="3" t="s">
        <v>107</v>
      </c>
      <c r="H26" s="110">
        <v>0.3729166666666666</v>
      </c>
    </row>
  </sheetData>
  <printOptions/>
  <pageMargins left="0.61" right="0.56" top="0.64" bottom="0.38" header="0.5" footer="0.34"/>
  <pageSetup orientation="landscape" paperSize="9" scale="150" r:id="rId2"/>
  <drawing r:id="rId1"/>
</worksheet>
</file>

<file path=xl/worksheets/sheet13.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G35" sqref="G35"/>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276</v>
      </c>
      <c r="C1" s="3" t="s">
        <v>1</v>
      </c>
      <c r="D1" s="4" t="s">
        <v>275</v>
      </c>
      <c r="E1" s="2"/>
      <c r="F1" s="3" t="s">
        <v>2</v>
      </c>
      <c r="G1" s="143" t="s">
        <v>260</v>
      </c>
      <c r="H1" s="5"/>
    </row>
    <row r="4" ht="12.75" thickBot="1"/>
    <row r="5" spans="1:8" ht="13.5" customHeight="1">
      <c r="A5" s="7" t="s">
        <v>3</v>
      </c>
      <c r="B5" s="8" t="s">
        <v>4</v>
      </c>
      <c r="C5" s="8"/>
      <c r="D5" s="9" t="s">
        <v>5</v>
      </c>
      <c r="E5" s="10" t="s">
        <v>6</v>
      </c>
      <c r="F5" s="8" t="s">
        <v>7</v>
      </c>
      <c r="G5" s="8"/>
      <c r="H5" s="9" t="s">
        <v>8</v>
      </c>
    </row>
    <row r="6" spans="1:8" ht="13.5" customHeight="1">
      <c r="A6" s="11"/>
      <c r="B6" s="12" t="s">
        <v>9</v>
      </c>
      <c r="C6" s="12"/>
      <c r="D6" s="13" t="s">
        <v>5</v>
      </c>
      <c r="E6" s="14"/>
      <c r="F6" s="12" t="s">
        <v>4</v>
      </c>
      <c r="G6" s="12"/>
      <c r="H6" s="13" t="s">
        <v>5</v>
      </c>
    </row>
    <row r="7" spans="1:8" ht="13.5" customHeight="1">
      <c r="A7" s="11"/>
      <c r="B7" s="12" t="s">
        <v>10</v>
      </c>
      <c r="C7" s="12"/>
      <c r="D7" s="13" t="s">
        <v>5</v>
      </c>
      <c r="E7" s="14"/>
      <c r="F7" s="12" t="s">
        <v>11</v>
      </c>
      <c r="G7" s="12"/>
      <c r="H7" s="13"/>
    </row>
    <row r="8" spans="1:8" ht="13.5" customHeight="1">
      <c r="A8" s="11"/>
      <c r="B8" s="12" t="s">
        <v>12</v>
      </c>
      <c r="C8" s="12"/>
      <c r="D8" s="13" t="s">
        <v>13</v>
      </c>
      <c r="E8" s="14"/>
      <c r="F8" s="12" t="s">
        <v>14</v>
      </c>
      <c r="G8" s="12"/>
      <c r="H8" s="13"/>
    </row>
    <row r="9" spans="1:8" ht="13.5" customHeight="1">
      <c r="A9" s="11"/>
      <c r="B9" s="12" t="s">
        <v>15</v>
      </c>
      <c r="C9" s="12"/>
      <c r="D9" s="13" t="s">
        <v>13</v>
      </c>
      <c r="E9" s="17"/>
      <c r="F9" s="15" t="s">
        <v>133</v>
      </c>
      <c r="G9" s="15"/>
      <c r="H9" s="16"/>
    </row>
    <row r="10" spans="1:8" ht="13.5" customHeight="1">
      <c r="A10" s="11"/>
      <c r="B10" s="12" t="s">
        <v>16</v>
      </c>
      <c r="C10" s="12"/>
      <c r="D10" s="13" t="s">
        <v>96</v>
      </c>
      <c r="E10" s="14" t="s">
        <v>19</v>
      </c>
      <c r="F10" s="12" t="s">
        <v>7</v>
      </c>
      <c r="G10" s="12"/>
      <c r="H10" s="13" t="s">
        <v>8</v>
      </c>
    </row>
    <row r="11" spans="1:8" ht="13.5" customHeight="1">
      <c r="A11" s="17"/>
      <c r="B11" s="15" t="s">
        <v>17</v>
      </c>
      <c r="C11" s="15"/>
      <c r="D11" s="16" t="s">
        <v>18</v>
      </c>
      <c r="E11" s="14"/>
      <c r="F11" s="12" t="s">
        <v>4</v>
      </c>
      <c r="G11" s="12"/>
      <c r="H11" s="13" t="s">
        <v>5</v>
      </c>
    </row>
    <row r="12" spans="1:8" ht="13.5" customHeight="1">
      <c r="A12" s="11" t="s">
        <v>20</v>
      </c>
      <c r="B12" s="12" t="s">
        <v>7</v>
      </c>
      <c r="C12" s="12"/>
      <c r="D12" s="13" t="s">
        <v>8</v>
      </c>
      <c r="E12" s="14"/>
      <c r="F12" s="12" t="s">
        <v>11</v>
      </c>
      <c r="G12" s="12"/>
      <c r="H12" s="13"/>
    </row>
    <row r="13" spans="1:10" ht="13.5" customHeight="1">
      <c r="A13" s="11"/>
      <c r="B13" s="12" t="s">
        <v>21</v>
      </c>
      <c r="C13" s="12"/>
      <c r="D13" s="13"/>
      <c r="E13" s="11"/>
      <c r="F13" s="152" t="s">
        <v>14</v>
      </c>
      <c r="G13" s="194"/>
      <c r="H13" s="195"/>
      <c r="J13" s="162" t="e">
        <f>C5*C5/C12</f>
        <v>#DIV/0!</v>
      </c>
    </row>
    <row r="14" spans="1:8" ht="13.5" customHeight="1">
      <c r="A14" s="11"/>
      <c r="B14" s="12" t="s">
        <v>11</v>
      </c>
      <c r="C14" s="12"/>
      <c r="D14" s="13"/>
      <c r="E14" s="15"/>
      <c r="F14" s="12" t="s">
        <v>133</v>
      </c>
      <c r="G14" s="15"/>
      <c r="H14" s="16"/>
    </row>
    <row r="15" spans="1:8" ht="13.5" customHeight="1">
      <c r="A15" s="17"/>
      <c r="B15" s="15" t="s">
        <v>22</v>
      </c>
      <c r="C15" s="15"/>
      <c r="D15" s="16" t="s">
        <v>23</v>
      </c>
      <c r="E15" s="14" t="s">
        <v>24</v>
      </c>
      <c r="F15" s="111"/>
      <c r="G15" s="112"/>
      <c r="H15" s="163" t="s">
        <v>108</v>
      </c>
    </row>
    <row r="16" spans="1:8" ht="13.5" customHeight="1">
      <c r="A16" s="11" t="s">
        <v>25</v>
      </c>
      <c r="B16" s="12" t="s">
        <v>26</v>
      </c>
      <c r="C16" s="12"/>
      <c r="D16" s="13" t="s">
        <v>5</v>
      </c>
      <c r="E16" s="14"/>
      <c r="F16" s="12" t="s">
        <v>27</v>
      </c>
      <c r="G16" s="18" t="s">
        <v>97</v>
      </c>
      <c r="H16" s="13"/>
    </row>
    <row r="17" spans="1:8" ht="13.5" customHeight="1">
      <c r="A17" s="11"/>
      <c r="B17" s="19" t="s">
        <v>28</v>
      </c>
      <c r="C17" s="12"/>
      <c r="D17" s="13" t="s">
        <v>29</v>
      </c>
      <c r="E17" s="11"/>
      <c r="F17" s="12" t="s">
        <v>30</v>
      </c>
      <c r="G17" s="12"/>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row>
    <row r="21" spans="1:8" ht="12">
      <c r="A21" s="26" t="s">
        <v>104</v>
      </c>
      <c r="B21" s="27"/>
      <c r="C21" s="27"/>
      <c r="D21" s="28"/>
      <c r="E21" s="26" t="s">
        <v>105</v>
      </c>
      <c r="F21" s="27"/>
      <c r="G21" s="27"/>
      <c r="H21" s="28"/>
    </row>
    <row r="22" spans="1:8" ht="12">
      <c r="A22" s="29" t="s">
        <v>106</v>
      </c>
      <c r="B22" s="24"/>
      <c r="C22" s="155" t="s">
        <v>140</v>
      </c>
      <c r="D22" s="25"/>
      <c r="E22" s="29"/>
      <c r="F22" s="24"/>
      <c r="G22" s="24"/>
      <c r="H22" s="25"/>
    </row>
    <row r="23" spans="1:8" ht="12">
      <c r="A23" s="29" t="s">
        <v>141</v>
      </c>
      <c r="B23" s="24"/>
      <c r="C23" s="24"/>
      <c r="D23" s="25"/>
      <c r="E23" s="29"/>
      <c r="F23" s="24"/>
      <c r="G23" s="24"/>
      <c r="H23" s="25"/>
    </row>
    <row r="24" spans="1:8" ht="12.75" thickBot="1">
      <c r="A24" s="30"/>
      <c r="B24" s="31"/>
      <c r="C24" s="31"/>
      <c r="D24" s="32"/>
      <c r="E24" s="30"/>
      <c r="F24" s="31"/>
      <c r="G24" s="31"/>
      <c r="H24" s="32"/>
    </row>
    <row r="25" ht="12.75" thickBot="1"/>
    <row r="26" spans="1:8" ht="33" customHeight="1" thickBot="1">
      <c r="A26" s="33" t="s">
        <v>34</v>
      </c>
      <c r="B26" s="1" t="s">
        <v>41</v>
      </c>
      <c r="C26" s="109" t="s">
        <v>314</v>
      </c>
      <c r="D26" s="3" t="s">
        <v>35</v>
      </c>
      <c r="E26" s="4"/>
      <c r="F26" s="5" t="s">
        <v>136</v>
      </c>
      <c r="G26" s="3" t="s">
        <v>107</v>
      </c>
      <c r="H26" s="110"/>
    </row>
  </sheetData>
  <printOptions/>
  <pageMargins left="0.61" right="0.56" top="0.64" bottom="0.38" header="0.5" footer="0.34"/>
  <pageSetup orientation="landscape" paperSize="9" scale="150" r:id="rId2"/>
  <drawing r:id="rId1"/>
</worksheet>
</file>

<file path=xl/worksheets/sheet14.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C15" sqref="C15"/>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279</v>
      </c>
      <c r="C1" s="3" t="s">
        <v>1</v>
      </c>
      <c r="D1" s="4" t="s">
        <v>278</v>
      </c>
      <c r="E1" s="2"/>
      <c r="F1" s="3" t="s">
        <v>2</v>
      </c>
      <c r="G1" s="143" t="s">
        <v>277</v>
      </c>
      <c r="H1" s="5"/>
    </row>
    <row r="4" ht="12.75" thickBot="1"/>
    <row r="5" spans="1:8" ht="13.5" customHeight="1">
      <c r="A5" s="7" t="s">
        <v>3</v>
      </c>
      <c r="B5" s="8" t="s">
        <v>4</v>
      </c>
      <c r="C5" s="8">
        <v>28.5</v>
      </c>
      <c r="D5" s="9" t="s">
        <v>5</v>
      </c>
      <c r="E5" s="10" t="s">
        <v>6</v>
      </c>
      <c r="F5" s="8" t="s">
        <v>7</v>
      </c>
      <c r="G5" s="8">
        <v>2.3</v>
      </c>
      <c r="H5" s="9" t="s">
        <v>8</v>
      </c>
    </row>
    <row r="6" spans="1:8" ht="13.5" customHeight="1">
      <c r="A6" s="11"/>
      <c r="B6" s="12" t="s">
        <v>9</v>
      </c>
      <c r="C6" s="12">
        <v>8</v>
      </c>
      <c r="D6" s="13" t="s">
        <v>5</v>
      </c>
      <c r="E6" s="14"/>
      <c r="F6" s="12" t="s">
        <v>4</v>
      </c>
      <c r="G6" s="12">
        <v>3.5</v>
      </c>
      <c r="H6" s="13" t="s">
        <v>5</v>
      </c>
    </row>
    <row r="7" spans="1:8" ht="13.5" customHeight="1">
      <c r="A7" s="11"/>
      <c r="B7" s="12" t="s">
        <v>10</v>
      </c>
      <c r="C7" s="12">
        <v>4</v>
      </c>
      <c r="D7" s="13" t="s">
        <v>5</v>
      </c>
      <c r="E7" s="14"/>
      <c r="F7" s="12" t="s">
        <v>11</v>
      </c>
      <c r="G7" s="12" t="s">
        <v>132</v>
      </c>
      <c r="H7" s="13"/>
    </row>
    <row r="8" spans="1:8" ht="13.5" customHeight="1">
      <c r="A8" s="11"/>
      <c r="B8" s="12" t="s">
        <v>12</v>
      </c>
      <c r="C8" s="12">
        <v>45</v>
      </c>
      <c r="D8" s="13" t="s">
        <v>13</v>
      </c>
      <c r="E8" s="14"/>
      <c r="F8" s="12" t="s">
        <v>14</v>
      </c>
      <c r="G8" s="12">
        <v>0.47</v>
      </c>
      <c r="H8" s="13"/>
    </row>
    <row r="9" spans="1:8" ht="13.5" customHeight="1">
      <c r="A9" s="11"/>
      <c r="B9" s="12" t="s">
        <v>15</v>
      </c>
      <c r="C9" s="12">
        <v>103</v>
      </c>
      <c r="D9" s="13" t="s">
        <v>13</v>
      </c>
      <c r="E9" s="17"/>
      <c r="F9" s="15" t="s">
        <v>133</v>
      </c>
      <c r="G9" s="15"/>
      <c r="H9" s="16"/>
    </row>
    <row r="10" spans="1:8" ht="13.5" customHeight="1">
      <c r="A10" s="11"/>
      <c r="B10" s="12" t="s">
        <v>16</v>
      </c>
      <c r="C10" s="12">
        <v>290</v>
      </c>
      <c r="D10" s="13" t="s">
        <v>96</v>
      </c>
      <c r="E10" s="14" t="s">
        <v>19</v>
      </c>
      <c r="F10" s="12" t="s">
        <v>7</v>
      </c>
      <c r="G10" s="12">
        <v>1.9</v>
      </c>
      <c r="H10" s="13" t="s">
        <v>8</v>
      </c>
    </row>
    <row r="11" spans="1:8" ht="13.5" customHeight="1">
      <c r="A11" s="17"/>
      <c r="B11" s="15" t="s">
        <v>17</v>
      </c>
      <c r="C11" s="15">
        <v>7.3</v>
      </c>
      <c r="D11" s="16" t="s">
        <v>18</v>
      </c>
      <c r="E11" s="14"/>
      <c r="F11" s="12" t="s">
        <v>4</v>
      </c>
      <c r="G11" s="12">
        <v>1.8</v>
      </c>
      <c r="H11" s="13" t="s">
        <v>5</v>
      </c>
    </row>
    <row r="12" spans="1:8" ht="13.5" customHeight="1">
      <c r="A12" s="11" t="s">
        <v>20</v>
      </c>
      <c r="B12" s="12" t="s">
        <v>7</v>
      </c>
      <c r="C12" s="12">
        <v>29</v>
      </c>
      <c r="D12" s="13" t="s">
        <v>8</v>
      </c>
      <c r="E12" s="14"/>
      <c r="F12" s="12" t="s">
        <v>11</v>
      </c>
      <c r="G12" s="12" t="s">
        <v>132</v>
      </c>
      <c r="H12" s="13"/>
    </row>
    <row r="13" spans="1:10" ht="13.5" customHeight="1">
      <c r="A13" s="11"/>
      <c r="B13" s="12" t="s">
        <v>21</v>
      </c>
      <c r="C13" s="12">
        <v>28.9</v>
      </c>
      <c r="D13" s="13"/>
      <c r="E13" s="11"/>
      <c r="F13" s="152" t="s">
        <v>14</v>
      </c>
      <c r="G13" s="194">
        <v>0.015</v>
      </c>
      <c r="H13" s="195"/>
      <c r="J13" s="162">
        <f>C5*C5/C12</f>
        <v>28.00862068965517</v>
      </c>
    </row>
    <row r="14" spans="1:8" ht="13.5" customHeight="1">
      <c r="A14" s="11"/>
      <c r="B14" s="12" t="s">
        <v>11</v>
      </c>
      <c r="C14" s="12" t="s">
        <v>349</v>
      </c>
      <c r="D14" s="13"/>
      <c r="E14" s="15"/>
      <c r="F14" s="12" t="s">
        <v>133</v>
      </c>
      <c r="G14" s="15"/>
      <c r="H14" s="16"/>
    </row>
    <row r="15" spans="1:8" ht="13.5" customHeight="1">
      <c r="A15" s="17"/>
      <c r="B15" s="15" t="s">
        <v>22</v>
      </c>
      <c r="C15" s="15">
        <v>38</v>
      </c>
      <c r="D15" s="16" t="s">
        <v>23</v>
      </c>
      <c r="E15" s="14" t="s">
        <v>24</v>
      </c>
      <c r="F15" s="111">
        <v>340</v>
      </c>
      <c r="G15" s="112">
        <v>5</v>
      </c>
      <c r="H15" s="163" t="s">
        <v>108</v>
      </c>
    </row>
    <row r="16" spans="1:8" ht="13.5" customHeight="1">
      <c r="A16" s="11" t="s">
        <v>25</v>
      </c>
      <c r="B16" s="12" t="s">
        <v>26</v>
      </c>
      <c r="C16" s="12">
        <v>3.2</v>
      </c>
      <c r="D16" s="13" t="s">
        <v>5</v>
      </c>
      <c r="E16" s="14"/>
      <c r="F16" s="12" t="s">
        <v>27</v>
      </c>
      <c r="G16" s="18" t="s">
        <v>97</v>
      </c>
      <c r="H16" s="13"/>
    </row>
    <row r="17" spans="1:8" ht="13.5" customHeight="1">
      <c r="A17" s="11"/>
      <c r="B17" s="19" t="s">
        <v>28</v>
      </c>
      <c r="C17" s="12">
        <v>166</v>
      </c>
      <c r="D17" s="13" t="s">
        <v>29</v>
      </c>
      <c r="E17" s="11"/>
      <c r="F17" s="12" t="s">
        <v>30</v>
      </c>
      <c r="G17" s="12">
        <v>83</v>
      </c>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row>
    <row r="21" spans="1:8" ht="12">
      <c r="A21" s="26" t="s">
        <v>104</v>
      </c>
      <c r="B21" s="27"/>
      <c r="C21" s="27"/>
      <c r="D21" s="28"/>
      <c r="E21" s="26" t="s">
        <v>105</v>
      </c>
      <c r="F21" s="27"/>
      <c r="G21" s="27"/>
      <c r="H21" s="28"/>
    </row>
    <row r="22" spans="1:8" ht="12">
      <c r="A22" s="29" t="s">
        <v>106</v>
      </c>
      <c r="B22" s="24"/>
      <c r="C22" s="155" t="s">
        <v>313</v>
      </c>
      <c r="D22" s="25"/>
      <c r="E22" s="29"/>
      <c r="F22" s="24"/>
      <c r="G22" s="24"/>
      <c r="H22" s="25"/>
    </row>
    <row r="23" spans="1:8" ht="12">
      <c r="A23" s="29"/>
      <c r="B23" s="24"/>
      <c r="C23" s="24"/>
      <c r="D23" s="25"/>
      <c r="E23" s="29"/>
      <c r="F23" s="24"/>
      <c r="G23" s="24"/>
      <c r="H23" s="25"/>
    </row>
    <row r="24" spans="1:8" ht="12.75" thickBot="1">
      <c r="A24" s="30"/>
      <c r="B24" s="31"/>
      <c r="C24" s="31"/>
      <c r="D24" s="32"/>
      <c r="E24" s="30"/>
      <c r="F24" s="31"/>
      <c r="G24" s="31"/>
      <c r="H24" s="32"/>
    </row>
    <row r="25" ht="12.75" thickBot="1"/>
    <row r="26" spans="1:8" ht="33" customHeight="1" thickBot="1">
      <c r="A26" s="33" t="s">
        <v>34</v>
      </c>
      <c r="B26" s="1" t="s">
        <v>41</v>
      </c>
      <c r="C26" s="109">
        <v>19.7</v>
      </c>
      <c r="D26" s="3" t="s">
        <v>35</v>
      </c>
      <c r="E26" s="4">
        <v>6.37</v>
      </c>
      <c r="F26" s="5" t="s">
        <v>136</v>
      </c>
      <c r="G26" s="3" t="s">
        <v>107</v>
      </c>
      <c r="H26" s="110">
        <v>0.38125</v>
      </c>
    </row>
  </sheetData>
  <printOptions/>
  <pageMargins left="0.61" right="0.56" top="0.64" bottom="0.38" header="0.5" footer="0.34"/>
  <pageSetup orientation="landscape" paperSize="9" scale="150" r:id="rId2"/>
  <drawing r:id="rId1"/>
</worksheet>
</file>

<file path=xl/worksheets/sheet15.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H28" sqref="H28"/>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255</v>
      </c>
      <c r="C1" s="3" t="s">
        <v>1</v>
      </c>
      <c r="D1" s="4" t="s">
        <v>256</v>
      </c>
      <c r="E1" s="2"/>
      <c r="F1" s="3" t="s">
        <v>2</v>
      </c>
      <c r="G1" s="143" t="s">
        <v>158</v>
      </c>
      <c r="H1" s="5"/>
    </row>
    <row r="4" ht="12.75" thickBot="1"/>
    <row r="5" spans="1:8" ht="13.5" customHeight="1">
      <c r="A5" s="7" t="s">
        <v>3</v>
      </c>
      <c r="B5" s="8" t="s">
        <v>4</v>
      </c>
      <c r="C5" s="8">
        <v>29</v>
      </c>
      <c r="D5" s="9" t="s">
        <v>5</v>
      </c>
      <c r="E5" s="10" t="s">
        <v>6</v>
      </c>
      <c r="F5" s="8" t="s">
        <v>7</v>
      </c>
      <c r="G5" s="8">
        <v>1.92</v>
      </c>
      <c r="H5" s="9" t="s">
        <v>8</v>
      </c>
    </row>
    <row r="6" spans="1:8" ht="13.5" customHeight="1">
      <c r="A6" s="11"/>
      <c r="B6" s="12" t="s">
        <v>9</v>
      </c>
      <c r="C6" s="12">
        <v>7.3</v>
      </c>
      <c r="D6" s="13" t="s">
        <v>5</v>
      </c>
      <c r="E6" s="14"/>
      <c r="F6" s="12" t="s">
        <v>4</v>
      </c>
      <c r="G6" s="12"/>
      <c r="H6" s="13" t="s">
        <v>5</v>
      </c>
    </row>
    <row r="7" spans="1:8" ht="13.5" customHeight="1">
      <c r="A7" s="11"/>
      <c r="B7" s="12" t="s">
        <v>10</v>
      </c>
      <c r="C7" s="12">
        <v>3.555</v>
      </c>
      <c r="D7" s="13" t="s">
        <v>5</v>
      </c>
      <c r="E7" s="14"/>
      <c r="F7" s="12" t="s">
        <v>11</v>
      </c>
      <c r="G7" s="12" t="s">
        <v>160</v>
      </c>
      <c r="H7" s="13"/>
    </row>
    <row r="8" spans="1:8" ht="13.5" customHeight="1">
      <c r="A8" s="11"/>
      <c r="B8" s="12" t="s">
        <v>12</v>
      </c>
      <c r="C8" s="12">
        <v>40</v>
      </c>
      <c r="D8" s="13" t="s">
        <v>13</v>
      </c>
      <c r="E8" s="14"/>
      <c r="F8" s="12" t="s">
        <v>14</v>
      </c>
      <c r="G8" s="12">
        <v>0.32</v>
      </c>
      <c r="H8" s="13"/>
    </row>
    <row r="9" spans="1:8" ht="13.5" customHeight="1">
      <c r="A9" s="11"/>
      <c r="B9" s="12" t="s">
        <v>15</v>
      </c>
      <c r="C9" s="12">
        <v>101</v>
      </c>
      <c r="D9" s="13" t="s">
        <v>13</v>
      </c>
      <c r="E9" s="17"/>
      <c r="F9" s="15" t="s">
        <v>133</v>
      </c>
      <c r="G9" s="15"/>
      <c r="H9" s="16"/>
    </row>
    <row r="10" spans="1:8" ht="13.5" customHeight="1">
      <c r="A10" s="11"/>
      <c r="B10" s="12" t="s">
        <v>16</v>
      </c>
      <c r="C10" s="12">
        <v>270</v>
      </c>
      <c r="D10" s="13" t="s">
        <v>96</v>
      </c>
      <c r="E10" s="14" t="s">
        <v>19</v>
      </c>
      <c r="F10" s="12" t="s">
        <v>7</v>
      </c>
      <c r="G10" s="12">
        <v>1.89</v>
      </c>
      <c r="H10" s="13" t="s">
        <v>8</v>
      </c>
    </row>
    <row r="11" spans="1:8" ht="13.5" customHeight="1">
      <c r="A11" s="17"/>
      <c r="B11" s="15" t="s">
        <v>17</v>
      </c>
      <c r="C11" s="15">
        <v>7.5</v>
      </c>
      <c r="D11" s="16" t="s">
        <v>18</v>
      </c>
      <c r="E11" s="14"/>
      <c r="F11" s="12" t="s">
        <v>4</v>
      </c>
      <c r="G11" s="12"/>
      <c r="H11" s="13" t="s">
        <v>5</v>
      </c>
    </row>
    <row r="12" spans="1:8" ht="13.5" customHeight="1">
      <c r="A12" s="11" t="s">
        <v>20</v>
      </c>
      <c r="B12" s="12" t="s">
        <v>7</v>
      </c>
      <c r="C12" s="12">
        <v>28</v>
      </c>
      <c r="D12" s="13" t="s">
        <v>8</v>
      </c>
      <c r="E12" s="14"/>
      <c r="F12" s="12" t="s">
        <v>11</v>
      </c>
      <c r="G12" s="12" t="s">
        <v>161</v>
      </c>
      <c r="H12" s="13"/>
    </row>
    <row r="13" spans="1:10" ht="13.5" customHeight="1">
      <c r="A13" s="11"/>
      <c r="B13" s="12" t="s">
        <v>21</v>
      </c>
      <c r="C13" s="12">
        <v>30</v>
      </c>
      <c r="D13" s="13"/>
      <c r="E13" s="11"/>
      <c r="F13" s="152" t="s">
        <v>14</v>
      </c>
      <c r="G13" s="194">
        <v>0.013</v>
      </c>
      <c r="H13" s="195"/>
      <c r="J13" s="162">
        <f>C5*C5/C12</f>
        <v>30.035714285714285</v>
      </c>
    </row>
    <row r="14" spans="1:8" ht="13.5" customHeight="1">
      <c r="A14" s="11"/>
      <c r="B14" s="12" t="s">
        <v>11</v>
      </c>
      <c r="C14" s="12" t="s">
        <v>159</v>
      </c>
      <c r="D14" s="13"/>
      <c r="E14" s="15"/>
      <c r="F14" s="12" t="s">
        <v>133</v>
      </c>
      <c r="G14" s="15"/>
      <c r="H14" s="16"/>
    </row>
    <row r="15" spans="1:8" ht="13.5" customHeight="1">
      <c r="A15" s="17"/>
      <c r="B15" s="15" t="s">
        <v>22</v>
      </c>
      <c r="C15" s="15">
        <v>33</v>
      </c>
      <c r="D15" s="16" t="s">
        <v>23</v>
      </c>
      <c r="E15" s="14" t="s">
        <v>24</v>
      </c>
      <c r="F15" s="111">
        <v>270</v>
      </c>
      <c r="G15" s="112">
        <v>30</v>
      </c>
      <c r="H15" s="163" t="s">
        <v>108</v>
      </c>
    </row>
    <row r="16" spans="1:8" ht="13.5" customHeight="1">
      <c r="A16" s="11" t="s">
        <v>25</v>
      </c>
      <c r="B16" s="12" t="s">
        <v>26</v>
      </c>
      <c r="C16" s="12">
        <v>2.92</v>
      </c>
      <c r="D16" s="13" t="s">
        <v>5</v>
      </c>
      <c r="E16" s="14"/>
      <c r="F16" s="12" t="s">
        <v>27</v>
      </c>
      <c r="G16" s="18" t="s">
        <v>97</v>
      </c>
      <c r="H16" s="13"/>
    </row>
    <row r="17" spans="1:8" ht="13.5" customHeight="1">
      <c r="A17" s="11"/>
      <c r="B17" s="19" t="s">
        <v>28</v>
      </c>
      <c r="C17" s="12">
        <v>150</v>
      </c>
      <c r="D17" s="13" t="s">
        <v>29</v>
      </c>
      <c r="E17" s="11"/>
      <c r="F17" s="12" t="s">
        <v>30</v>
      </c>
      <c r="G17" s="12"/>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row>
    <row r="21" spans="1:8" ht="12">
      <c r="A21" s="26" t="s">
        <v>104</v>
      </c>
      <c r="B21" s="27"/>
      <c r="C21" s="27"/>
      <c r="D21" s="28"/>
      <c r="E21" s="26" t="s">
        <v>105</v>
      </c>
      <c r="F21" s="27"/>
      <c r="G21" s="27"/>
      <c r="H21" s="28"/>
    </row>
    <row r="22" spans="1:8" ht="12">
      <c r="A22" s="29" t="s">
        <v>106</v>
      </c>
      <c r="B22" s="24"/>
      <c r="C22" s="155" t="s">
        <v>319</v>
      </c>
      <c r="D22" s="25"/>
      <c r="E22" s="29"/>
      <c r="F22" s="24"/>
      <c r="G22" s="24"/>
      <c r="H22" s="25"/>
    </row>
    <row r="23" spans="1:8" ht="12">
      <c r="A23" s="29" t="s">
        <v>320</v>
      </c>
      <c r="B23" s="24"/>
      <c r="C23" s="24"/>
      <c r="D23" s="25"/>
      <c r="E23" s="29"/>
      <c r="F23" s="24"/>
      <c r="G23" s="24"/>
      <c r="H23" s="25"/>
    </row>
    <row r="24" spans="1:9" ht="12.75" thickBot="1">
      <c r="A24" s="30" t="s">
        <v>321</v>
      </c>
      <c r="B24" s="31"/>
      <c r="C24" s="31"/>
      <c r="D24" s="32"/>
      <c r="E24" s="30"/>
      <c r="F24" s="31"/>
      <c r="G24" s="31"/>
      <c r="H24" s="32"/>
      <c r="I24" s="6" t="s">
        <v>196</v>
      </c>
    </row>
    <row r="25" ht="12.75" thickBot="1"/>
    <row r="26" spans="1:8" ht="33" customHeight="1" thickBot="1">
      <c r="A26" s="33" t="s">
        <v>34</v>
      </c>
      <c r="B26" s="1" t="s">
        <v>41</v>
      </c>
      <c r="C26" s="109">
        <v>116.38</v>
      </c>
      <c r="D26" s="3" t="s">
        <v>35</v>
      </c>
      <c r="E26" s="4">
        <v>12.3</v>
      </c>
      <c r="F26" s="5" t="s">
        <v>136</v>
      </c>
      <c r="G26" s="3" t="s">
        <v>107</v>
      </c>
      <c r="H26" s="110">
        <v>0.39444444444444443</v>
      </c>
    </row>
  </sheetData>
  <printOptions/>
  <pageMargins left="0.61" right="0.56" top="0.64" bottom="0.38" header="0.5" footer="0.34"/>
  <pageSetup orientation="landscape" paperSize="9" scale="150" r:id="rId2"/>
  <drawing r:id="rId1"/>
</worksheet>
</file>

<file path=xl/worksheets/sheet16.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F23" sqref="F23"/>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280</v>
      </c>
      <c r="C1" s="3" t="s">
        <v>1</v>
      </c>
      <c r="D1" s="4" t="s">
        <v>185</v>
      </c>
      <c r="E1" s="2"/>
      <c r="F1" s="3" t="s">
        <v>2</v>
      </c>
      <c r="G1" s="143" t="s">
        <v>184</v>
      </c>
      <c r="H1" s="5"/>
    </row>
    <row r="4" ht="12.75" thickBot="1"/>
    <row r="5" spans="1:8" ht="13.5" customHeight="1">
      <c r="A5" s="7" t="s">
        <v>3</v>
      </c>
      <c r="B5" s="8" t="s">
        <v>4</v>
      </c>
      <c r="C5" s="8">
        <v>30</v>
      </c>
      <c r="D5" s="9" t="s">
        <v>5</v>
      </c>
      <c r="E5" s="10" t="s">
        <v>6</v>
      </c>
      <c r="F5" s="8" t="s">
        <v>7</v>
      </c>
      <c r="G5" s="8">
        <v>2.8</v>
      </c>
      <c r="H5" s="9" t="s">
        <v>8</v>
      </c>
    </row>
    <row r="6" spans="1:8" ht="13.5" customHeight="1">
      <c r="A6" s="11"/>
      <c r="B6" s="12" t="s">
        <v>9</v>
      </c>
      <c r="C6" s="12">
        <v>7.88</v>
      </c>
      <c r="D6" s="13" t="s">
        <v>5</v>
      </c>
      <c r="E6" s="14"/>
      <c r="F6" s="12" t="s">
        <v>4</v>
      </c>
      <c r="G6" s="12">
        <v>3.5</v>
      </c>
      <c r="H6" s="13" t="s">
        <v>5</v>
      </c>
    </row>
    <row r="7" spans="1:8" ht="13.5" customHeight="1">
      <c r="A7" s="11"/>
      <c r="B7" s="12" t="s">
        <v>10</v>
      </c>
      <c r="C7" s="12"/>
      <c r="D7" s="13" t="s">
        <v>5</v>
      </c>
      <c r="E7" s="14"/>
      <c r="F7" s="12" t="s">
        <v>11</v>
      </c>
      <c r="G7" s="12" t="s">
        <v>160</v>
      </c>
      <c r="H7" s="13"/>
    </row>
    <row r="8" spans="1:8" ht="13.5" customHeight="1">
      <c r="A8" s="11"/>
      <c r="B8" s="12" t="s">
        <v>12</v>
      </c>
      <c r="C8" s="12">
        <v>39</v>
      </c>
      <c r="D8" s="13" t="s">
        <v>13</v>
      </c>
      <c r="E8" s="14"/>
      <c r="F8" s="12" t="s">
        <v>14</v>
      </c>
      <c r="G8" s="12">
        <v>0.379</v>
      </c>
      <c r="H8" s="13"/>
    </row>
    <row r="9" spans="1:8" ht="13.5" customHeight="1">
      <c r="A9" s="11"/>
      <c r="B9" s="12" t="s">
        <v>15</v>
      </c>
      <c r="C9" s="12">
        <v>95</v>
      </c>
      <c r="D9" s="13" t="s">
        <v>13</v>
      </c>
      <c r="E9" s="17"/>
      <c r="F9" s="15" t="s">
        <v>133</v>
      </c>
      <c r="G9" s="15"/>
      <c r="H9" s="16"/>
    </row>
    <row r="10" spans="1:8" ht="13.5" customHeight="1">
      <c r="A10" s="11"/>
      <c r="B10" s="12" t="s">
        <v>16</v>
      </c>
      <c r="C10" s="12">
        <v>250</v>
      </c>
      <c r="D10" s="13" t="s">
        <v>96</v>
      </c>
      <c r="E10" s="14" t="s">
        <v>19</v>
      </c>
      <c r="F10" s="12" t="s">
        <v>7</v>
      </c>
      <c r="G10" s="12">
        <v>2.1</v>
      </c>
      <c r="H10" s="13" t="s">
        <v>8</v>
      </c>
    </row>
    <row r="11" spans="1:8" ht="13.5" customHeight="1">
      <c r="A11" s="17"/>
      <c r="B11" s="15" t="s">
        <v>17</v>
      </c>
      <c r="C11" s="15">
        <v>6.85</v>
      </c>
      <c r="D11" s="16" t="s">
        <v>18</v>
      </c>
      <c r="E11" s="14"/>
      <c r="F11" s="12" t="s">
        <v>4</v>
      </c>
      <c r="G11" s="12">
        <v>2.7</v>
      </c>
      <c r="H11" s="13" t="s">
        <v>5</v>
      </c>
    </row>
    <row r="12" spans="1:8" ht="13.5" customHeight="1">
      <c r="A12" s="11" t="s">
        <v>20</v>
      </c>
      <c r="B12" s="12" t="s">
        <v>7</v>
      </c>
      <c r="C12" s="12">
        <v>30.5</v>
      </c>
      <c r="D12" s="13" t="s">
        <v>8</v>
      </c>
      <c r="E12" s="14"/>
      <c r="F12" s="12" t="s">
        <v>11</v>
      </c>
      <c r="G12" s="12" t="s">
        <v>160</v>
      </c>
      <c r="H12" s="13"/>
    </row>
    <row r="13" spans="1:10" ht="13.5" customHeight="1">
      <c r="A13" s="11"/>
      <c r="B13" s="12" t="s">
        <v>21</v>
      </c>
      <c r="C13" s="12">
        <v>29</v>
      </c>
      <c r="D13" s="13"/>
      <c r="E13" s="11"/>
      <c r="F13" s="152" t="s">
        <v>14</v>
      </c>
      <c r="G13" s="194">
        <v>0.0123</v>
      </c>
      <c r="H13" s="195"/>
      <c r="J13" s="247">
        <f>C5*C5/C12</f>
        <v>29.508196721311474</v>
      </c>
    </row>
    <row r="14" spans="1:8" ht="13.5" customHeight="1">
      <c r="A14" s="11"/>
      <c r="B14" s="12" t="s">
        <v>11</v>
      </c>
      <c r="C14" s="12" t="s">
        <v>186</v>
      </c>
      <c r="D14" s="13"/>
      <c r="E14" s="15"/>
      <c r="F14" s="12" t="s">
        <v>133</v>
      </c>
      <c r="G14" s="15"/>
      <c r="H14" s="16"/>
    </row>
    <row r="15" spans="1:8" ht="13.5" customHeight="1">
      <c r="A15" s="17"/>
      <c r="B15" s="15" t="s">
        <v>22</v>
      </c>
      <c r="C15" s="15"/>
      <c r="D15" s="16" t="s">
        <v>23</v>
      </c>
      <c r="E15" s="14" t="s">
        <v>24</v>
      </c>
      <c r="F15" s="111">
        <v>250</v>
      </c>
      <c r="G15" s="112">
        <v>20</v>
      </c>
      <c r="H15" s="163" t="s">
        <v>108</v>
      </c>
    </row>
    <row r="16" spans="1:8" ht="13.5" customHeight="1">
      <c r="A16" s="11" t="s">
        <v>25</v>
      </c>
      <c r="B16" s="12" t="s">
        <v>26</v>
      </c>
      <c r="C16" s="12">
        <v>3</v>
      </c>
      <c r="D16" s="13" t="s">
        <v>5</v>
      </c>
      <c r="E16" s="14"/>
      <c r="F16" s="12" t="s">
        <v>27</v>
      </c>
      <c r="G16" s="18" t="s">
        <v>97</v>
      </c>
      <c r="H16" s="13"/>
    </row>
    <row r="17" spans="1:8" ht="13.5" customHeight="1">
      <c r="A17" s="11"/>
      <c r="B17" s="19" t="s">
        <v>28</v>
      </c>
      <c r="C17" s="12">
        <v>114</v>
      </c>
      <c r="D17" s="13" t="s">
        <v>29</v>
      </c>
      <c r="E17" s="11"/>
      <c r="F17" s="12" t="s">
        <v>30</v>
      </c>
      <c r="G17" s="12"/>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row>
    <row r="21" spans="1:8" ht="12">
      <c r="A21" s="26" t="s">
        <v>104</v>
      </c>
      <c r="B21" s="27"/>
      <c r="C21" s="27"/>
      <c r="D21" s="28"/>
      <c r="E21" s="26" t="s">
        <v>105</v>
      </c>
      <c r="F21" s="27" t="s">
        <v>187</v>
      </c>
      <c r="G21" s="27"/>
      <c r="H21" s="28"/>
    </row>
    <row r="22" spans="1:8" ht="12">
      <c r="A22" s="29" t="s">
        <v>106</v>
      </c>
      <c r="B22" s="24"/>
      <c r="C22" s="155">
        <v>37815</v>
      </c>
      <c r="D22" s="25"/>
      <c r="E22" s="29"/>
      <c r="F22" s="24" t="s">
        <v>323</v>
      </c>
      <c r="G22" s="24"/>
      <c r="H22" s="25"/>
    </row>
    <row r="23" spans="1:8" ht="12">
      <c r="A23" s="29" t="s">
        <v>322</v>
      </c>
      <c r="B23" s="24"/>
      <c r="C23" s="24"/>
      <c r="D23" s="25"/>
      <c r="E23" s="29"/>
      <c r="F23" s="24" t="s">
        <v>350</v>
      </c>
      <c r="G23" s="24"/>
      <c r="H23" s="25"/>
    </row>
    <row r="24" spans="1:9" ht="12.75" thickBot="1">
      <c r="A24" s="30"/>
      <c r="B24" s="31"/>
      <c r="C24" s="31"/>
      <c r="D24" s="32"/>
      <c r="E24" s="30"/>
      <c r="F24" s="31"/>
      <c r="G24" s="31"/>
      <c r="H24" s="32"/>
      <c r="I24" s="6" t="s">
        <v>196</v>
      </c>
    </row>
    <row r="25" ht="12.75" thickBot="1"/>
    <row r="26" spans="1:8" ht="33" customHeight="1" thickBot="1">
      <c r="A26" s="33" t="s">
        <v>34</v>
      </c>
      <c r="B26" s="1" t="s">
        <v>41</v>
      </c>
      <c r="C26" s="109">
        <v>14.31</v>
      </c>
      <c r="D26" s="3" t="s">
        <v>35</v>
      </c>
      <c r="E26" s="4">
        <v>1</v>
      </c>
      <c r="F26" s="5" t="s">
        <v>136</v>
      </c>
      <c r="G26" s="3" t="s">
        <v>107</v>
      </c>
      <c r="H26" s="110">
        <v>0.40138888888888885</v>
      </c>
    </row>
  </sheetData>
  <printOptions/>
  <pageMargins left="0.61" right="0.56" top="0.64" bottom="0.38" header="0.5" footer="0.34"/>
  <pageSetup orientation="landscape" paperSize="9" scale="150" r:id="rId2"/>
  <drawing r:id="rId1"/>
</worksheet>
</file>

<file path=xl/worksheets/sheet17.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F30" sqref="F30"/>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283</v>
      </c>
      <c r="C1" s="3" t="s">
        <v>1</v>
      </c>
      <c r="D1" s="4" t="s">
        <v>282</v>
      </c>
      <c r="E1" s="2"/>
      <c r="F1" s="3" t="s">
        <v>2</v>
      </c>
      <c r="G1" s="143" t="s">
        <v>281</v>
      </c>
      <c r="H1" s="5"/>
    </row>
    <row r="4" ht="12.75" thickBot="1"/>
    <row r="5" spans="1:8" ht="13.5" customHeight="1">
      <c r="A5" s="7" t="s">
        <v>3</v>
      </c>
      <c r="B5" s="8" t="s">
        <v>4</v>
      </c>
      <c r="C5" s="8">
        <v>28</v>
      </c>
      <c r="D5" s="9" t="s">
        <v>5</v>
      </c>
      <c r="E5" s="10" t="s">
        <v>6</v>
      </c>
      <c r="F5" s="8" t="s">
        <v>7</v>
      </c>
      <c r="G5" s="8">
        <v>1.88</v>
      </c>
      <c r="H5" s="9" t="s">
        <v>8</v>
      </c>
    </row>
    <row r="6" spans="1:8" ht="13.5" customHeight="1">
      <c r="A6" s="11"/>
      <c r="B6" s="12" t="s">
        <v>9</v>
      </c>
      <c r="C6" s="12">
        <v>7.2</v>
      </c>
      <c r="D6" s="13" t="s">
        <v>5</v>
      </c>
      <c r="E6" s="14"/>
      <c r="F6" s="12" t="s">
        <v>4</v>
      </c>
      <c r="G6" s="12">
        <v>3.1</v>
      </c>
      <c r="H6" s="13" t="s">
        <v>5</v>
      </c>
    </row>
    <row r="7" spans="1:8" ht="13.5" customHeight="1">
      <c r="A7" s="11"/>
      <c r="B7" s="12" t="s">
        <v>10</v>
      </c>
      <c r="C7" s="12">
        <v>3.4</v>
      </c>
      <c r="D7" s="13" t="s">
        <v>5</v>
      </c>
      <c r="E7" s="14"/>
      <c r="F7" s="12" t="s">
        <v>11</v>
      </c>
      <c r="G7" s="12" t="s">
        <v>160</v>
      </c>
      <c r="H7" s="13"/>
    </row>
    <row r="8" spans="1:8" ht="13.5" customHeight="1">
      <c r="A8" s="11"/>
      <c r="B8" s="12" t="s">
        <v>12</v>
      </c>
      <c r="C8" s="12">
        <v>34.5</v>
      </c>
      <c r="D8" s="13" t="s">
        <v>13</v>
      </c>
      <c r="E8" s="14"/>
      <c r="F8" s="12" t="s">
        <v>14</v>
      </c>
      <c r="G8" s="12">
        <v>0.454</v>
      </c>
      <c r="H8" s="13"/>
    </row>
    <row r="9" spans="1:8" ht="13.5" customHeight="1">
      <c r="A9" s="11"/>
      <c r="B9" s="12" t="s">
        <v>15</v>
      </c>
      <c r="C9" s="12">
        <v>96.5</v>
      </c>
      <c r="D9" s="13" t="s">
        <v>13</v>
      </c>
      <c r="E9" s="17"/>
      <c r="F9" s="15" t="s">
        <v>133</v>
      </c>
      <c r="G9" s="15">
        <v>2.55</v>
      </c>
      <c r="H9" s="16"/>
    </row>
    <row r="10" spans="1:8" ht="13.5" customHeight="1">
      <c r="A10" s="11"/>
      <c r="B10" s="12" t="s">
        <v>16</v>
      </c>
      <c r="C10" s="12">
        <v>263</v>
      </c>
      <c r="D10" s="13" t="s">
        <v>96</v>
      </c>
      <c r="E10" s="14" t="s">
        <v>19</v>
      </c>
      <c r="F10" s="12" t="s">
        <v>7</v>
      </c>
      <c r="G10" s="12">
        <v>1.5</v>
      </c>
      <c r="H10" s="13" t="s">
        <v>8</v>
      </c>
    </row>
    <row r="11" spans="1:8" ht="13.5" customHeight="1">
      <c r="A11" s="17"/>
      <c r="B11" s="15" t="s">
        <v>17</v>
      </c>
      <c r="C11" s="15">
        <v>7.9</v>
      </c>
      <c r="D11" s="16" t="s">
        <v>18</v>
      </c>
      <c r="E11" s="14"/>
      <c r="F11" s="12" t="s">
        <v>4</v>
      </c>
      <c r="G11" s="12">
        <v>2.7</v>
      </c>
      <c r="H11" s="13" t="s">
        <v>5</v>
      </c>
    </row>
    <row r="12" spans="1:8" ht="13.5" customHeight="1">
      <c r="A12" s="11" t="s">
        <v>20</v>
      </c>
      <c r="B12" s="12" t="s">
        <v>7</v>
      </c>
      <c r="C12" s="12">
        <v>23.2</v>
      </c>
      <c r="D12" s="13" t="s">
        <v>8</v>
      </c>
      <c r="E12" s="14"/>
      <c r="F12" s="12" t="s">
        <v>11</v>
      </c>
      <c r="G12" s="12" t="s">
        <v>160</v>
      </c>
      <c r="H12" s="13"/>
    </row>
    <row r="13" spans="1:10" ht="13.5" customHeight="1">
      <c r="A13" s="11"/>
      <c r="B13" s="12" t="s">
        <v>21</v>
      </c>
      <c r="C13" s="12">
        <v>33.8</v>
      </c>
      <c r="D13" s="13"/>
      <c r="E13" s="11"/>
      <c r="F13" s="152" t="s">
        <v>14</v>
      </c>
      <c r="G13" s="194">
        <v>0.0134</v>
      </c>
      <c r="H13" s="195"/>
      <c r="J13" s="162">
        <f>C5*C5/C12</f>
        <v>33.793103448275865</v>
      </c>
    </row>
    <row r="14" spans="1:8" ht="13.5" customHeight="1">
      <c r="A14" s="11"/>
      <c r="B14" s="12" t="s">
        <v>11</v>
      </c>
      <c r="C14" s="12" t="s">
        <v>347</v>
      </c>
      <c r="D14" s="13"/>
      <c r="E14" s="15"/>
      <c r="F14" s="12" t="s">
        <v>133</v>
      </c>
      <c r="G14" s="15">
        <v>0.00265</v>
      </c>
      <c r="H14" s="16"/>
    </row>
    <row r="15" spans="1:8" ht="13.5" customHeight="1">
      <c r="A15" s="17"/>
      <c r="B15" s="15" t="s">
        <v>22</v>
      </c>
      <c r="C15" s="15"/>
      <c r="D15" s="16" t="s">
        <v>23</v>
      </c>
      <c r="E15" s="14" t="s">
        <v>24</v>
      </c>
      <c r="F15" s="111">
        <v>260</v>
      </c>
      <c r="G15" s="112">
        <v>60</v>
      </c>
      <c r="H15" s="163" t="s">
        <v>108</v>
      </c>
    </row>
    <row r="16" spans="1:8" ht="13.5" customHeight="1">
      <c r="A16" s="11" t="s">
        <v>25</v>
      </c>
      <c r="B16" s="12" t="s">
        <v>26</v>
      </c>
      <c r="C16" s="12">
        <v>3.2</v>
      </c>
      <c r="D16" s="13" t="s">
        <v>5</v>
      </c>
      <c r="E16" s="14"/>
      <c r="F16" s="12" t="s">
        <v>27</v>
      </c>
      <c r="G16" s="18" t="s">
        <v>97</v>
      </c>
      <c r="H16" s="13"/>
    </row>
    <row r="17" spans="1:8" ht="13.5" customHeight="1">
      <c r="A17" s="11"/>
      <c r="B17" s="19" t="s">
        <v>28</v>
      </c>
      <c r="C17" s="12">
        <v>140</v>
      </c>
      <c r="D17" s="13" t="s">
        <v>29</v>
      </c>
      <c r="E17" s="11"/>
      <c r="F17" s="12" t="s">
        <v>30</v>
      </c>
      <c r="G17" s="12">
        <v>90</v>
      </c>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row>
    <row r="21" spans="1:8" ht="12">
      <c r="A21" s="26" t="s">
        <v>104</v>
      </c>
      <c r="B21" s="27"/>
      <c r="C21" s="27"/>
      <c r="D21" s="28"/>
      <c r="E21" s="26" t="s">
        <v>105</v>
      </c>
      <c r="F21" s="27" t="s">
        <v>354</v>
      </c>
      <c r="G21" s="27"/>
      <c r="H21" s="28"/>
    </row>
    <row r="22" spans="1:8" ht="12">
      <c r="A22" s="29" t="s">
        <v>106</v>
      </c>
      <c r="B22" s="24"/>
      <c r="C22" s="155">
        <v>37730</v>
      </c>
      <c r="D22" s="25"/>
      <c r="E22" s="29"/>
      <c r="F22" s="24" t="s">
        <v>352</v>
      </c>
      <c r="G22" s="24"/>
      <c r="H22" s="25"/>
    </row>
    <row r="23" spans="1:8" ht="12">
      <c r="A23" s="29" t="s">
        <v>325</v>
      </c>
      <c r="B23" s="24"/>
      <c r="C23" s="24"/>
      <c r="D23" s="25"/>
      <c r="E23" s="29"/>
      <c r="F23" s="24" t="s">
        <v>353</v>
      </c>
      <c r="G23" s="24"/>
      <c r="H23" s="25"/>
    </row>
    <row r="24" spans="1:8" ht="12.75" thickBot="1">
      <c r="A24" s="30"/>
      <c r="B24" s="31"/>
      <c r="C24" s="31"/>
      <c r="D24" s="32"/>
      <c r="E24" s="30"/>
      <c r="F24" s="31" t="s">
        <v>355</v>
      </c>
      <c r="G24" s="31"/>
      <c r="H24" s="32"/>
    </row>
    <row r="25" ht="12.75" thickBot="1"/>
    <row r="26" spans="1:8" ht="33" customHeight="1" thickBot="1">
      <c r="A26" s="33" t="s">
        <v>34</v>
      </c>
      <c r="B26" s="1" t="s">
        <v>41</v>
      </c>
      <c r="C26" s="109">
        <v>15299.83</v>
      </c>
      <c r="D26" s="3" t="s">
        <v>35</v>
      </c>
      <c r="E26" s="4">
        <v>3240</v>
      </c>
      <c r="F26" s="5" t="s">
        <v>136</v>
      </c>
      <c r="G26" s="3" t="s">
        <v>107</v>
      </c>
      <c r="H26" s="110">
        <v>0.475</v>
      </c>
    </row>
  </sheetData>
  <printOptions/>
  <pageMargins left="0.61" right="0.56" top="0.64" bottom="0.38" header="0.5" footer="0.34"/>
  <pageSetup orientation="landscape" paperSize="9" scale="150" r:id="rId2"/>
  <drawing r:id="rId1"/>
</worksheet>
</file>

<file path=xl/worksheets/sheet18.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C15" sqref="C15"/>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286</v>
      </c>
      <c r="C1" s="3" t="s">
        <v>1</v>
      </c>
      <c r="D1" s="4" t="s">
        <v>285</v>
      </c>
      <c r="E1" s="2"/>
      <c r="F1" s="3" t="s">
        <v>2</v>
      </c>
      <c r="G1" s="143" t="s">
        <v>284</v>
      </c>
      <c r="H1" s="5"/>
    </row>
    <row r="4" ht="12.75" thickBot="1"/>
    <row r="5" spans="1:8" ht="13.5" customHeight="1">
      <c r="A5" s="7" t="s">
        <v>3</v>
      </c>
      <c r="B5" s="8" t="s">
        <v>4</v>
      </c>
      <c r="C5" s="8">
        <v>26</v>
      </c>
      <c r="D5" s="9" t="s">
        <v>5</v>
      </c>
      <c r="E5" s="10" t="s">
        <v>6</v>
      </c>
      <c r="F5" s="8" t="s">
        <v>7</v>
      </c>
      <c r="G5" s="8">
        <v>2.4</v>
      </c>
      <c r="H5" s="9" t="s">
        <v>8</v>
      </c>
    </row>
    <row r="6" spans="1:8" ht="13.5" customHeight="1">
      <c r="A6" s="11"/>
      <c r="B6" s="12" t="s">
        <v>9</v>
      </c>
      <c r="C6" s="12"/>
      <c r="D6" s="13" t="s">
        <v>5</v>
      </c>
      <c r="E6" s="14"/>
      <c r="F6" s="12" t="s">
        <v>4</v>
      </c>
      <c r="G6" s="12">
        <v>3.45</v>
      </c>
      <c r="H6" s="13" t="s">
        <v>5</v>
      </c>
    </row>
    <row r="7" spans="1:8" ht="13.5" customHeight="1">
      <c r="A7" s="11"/>
      <c r="B7" s="12" t="s">
        <v>10</v>
      </c>
      <c r="C7" s="12"/>
      <c r="D7" s="13" t="s">
        <v>5</v>
      </c>
      <c r="E7" s="14"/>
      <c r="F7" s="12" t="s">
        <v>11</v>
      </c>
      <c r="G7" s="12" t="s">
        <v>160</v>
      </c>
      <c r="H7" s="13"/>
    </row>
    <row r="8" spans="1:8" ht="13.5" customHeight="1">
      <c r="A8" s="11"/>
      <c r="B8" s="12" t="s">
        <v>12</v>
      </c>
      <c r="C8" s="12">
        <v>37</v>
      </c>
      <c r="D8" s="13" t="s">
        <v>13</v>
      </c>
      <c r="E8" s="14"/>
      <c r="F8" s="12" t="s">
        <v>14</v>
      </c>
      <c r="G8" s="12">
        <v>0.39</v>
      </c>
      <c r="H8" s="13"/>
    </row>
    <row r="9" spans="1:8" ht="13.5" customHeight="1">
      <c r="A9" s="11"/>
      <c r="B9" s="12" t="s">
        <v>15</v>
      </c>
      <c r="C9" s="12">
        <v>91</v>
      </c>
      <c r="D9" s="13" t="s">
        <v>13</v>
      </c>
      <c r="E9" s="17"/>
      <c r="F9" s="15" t="s">
        <v>133</v>
      </c>
      <c r="G9" s="15"/>
      <c r="H9" s="16"/>
    </row>
    <row r="10" spans="1:8" ht="13.5" customHeight="1">
      <c r="A10" s="11"/>
      <c r="B10" s="12" t="s">
        <v>16</v>
      </c>
      <c r="C10" s="12">
        <v>214</v>
      </c>
      <c r="D10" s="13" t="s">
        <v>96</v>
      </c>
      <c r="E10" s="14" t="s">
        <v>19</v>
      </c>
      <c r="F10" s="12" t="s">
        <v>7</v>
      </c>
      <c r="G10" s="12">
        <v>1.8</v>
      </c>
      <c r="H10" s="13" t="s">
        <v>8</v>
      </c>
    </row>
    <row r="11" spans="1:8" ht="13.5" customHeight="1">
      <c r="A11" s="17"/>
      <c r="B11" s="15" t="s">
        <v>17</v>
      </c>
      <c r="C11" s="15">
        <v>7</v>
      </c>
      <c r="D11" s="16" t="s">
        <v>18</v>
      </c>
      <c r="E11" s="14"/>
      <c r="F11" s="12" t="s">
        <v>4</v>
      </c>
      <c r="G11" s="12">
        <v>2.4</v>
      </c>
      <c r="H11" s="13" t="s">
        <v>5</v>
      </c>
    </row>
    <row r="12" spans="1:8" ht="13.5" customHeight="1">
      <c r="A12" s="11" t="s">
        <v>20</v>
      </c>
      <c r="B12" s="12" t="s">
        <v>7</v>
      </c>
      <c r="C12" s="12">
        <v>24.8</v>
      </c>
      <c r="D12" s="13" t="s">
        <v>8</v>
      </c>
      <c r="E12" s="14"/>
      <c r="F12" s="12" t="s">
        <v>11</v>
      </c>
      <c r="G12" s="12" t="s">
        <v>160</v>
      </c>
      <c r="H12" s="13"/>
    </row>
    <row r="13" spans="1:10" ht="13.5" customHeight="1">
      <c r="A13" s="11"/>
      <c r="B13" s="12" t="s">
        <v>21</v>
      </c>
      <c r="C13" s="12">
        <v>27.26</v>
      </c>
      <c r="D13" s="13"/>
      <c r="E13" s="11"/>
      <c r="F13" s="152" t="s">
        <v>14</v>
      </c>
      <c r="G13" s="194">
        <v>0.014</v>
      </c>
      <c r="H13" s="195"/>
      <c r="J13" s="162">
        <f>C5*C5/C12</f>
        <v>27.258064516129032</v>
      </c>
    </row>
    <row r="14" spans="1:8" ht="13.5" customHeight="1">
      <c r="A14" s="11"/>
      <c r="B14" s="12" t="s">
        <v>11</v>
      </c>
      <c r="C14" s="12" t="s">
        <v>347</v>
      </c>
      <c r="D14" s="13"/>
      <c r="E14" s="15"/>
      <c r="F14" s="12" t="s">
        <v>133</v>
      </c>
      <c r="G14" s="15"/>
      <c r="H14" s="16"/>
    </row>
    <row r="15" spans="1:8" ht="13.5" customHeight="1">
      <c r="A15" s="17"/>
      <c r="B15" s="15" t="s">
        <v>22</v>
      </c>
      <c r="C15" s="15"/>
      <c r="D15" s="16" t="s">
        <v>23</v>
      </c>
      <c r="E15" s="14" t="s">
        <v>24</v>
      </c>
      <c r="F15" s="111">
        <v>260</v>
      </c>
      <c r="G15" s="112">
        <v>10</v>
      </c>
      <c r="H15" s="163" t="s">
        <v>108</v>
      </c>
    </row>
    <row r="16" spans="1:8" ht="13.5" customHeight="1">
      <c r="A16" s="11" t="s">
        <v>25</v>
      </c>
      <c r="B16" s="12" t="s">
        <v>26</v>
      </c>
      <c r="C16" s="12">
        <v>3.1</v>
      </c>
      <c r="D16" s="13" t="s">
        <v>5</v>
      </c>
      <c r="E16" s="14"/>
      <c r="F16" s="12" t="s">
        <v>27</v>
      </c>
      <c r="G16" s="18" t="s">
        <v>97</v>
      </c>
      <c r="H16" s="13"/>
    </row>
    <row r="17" spans="1:8" ht="13.5" customHeight="1">
      <c r="A17" s="11"/>
      <c r="B17" s="19" t="s">
        <v>28</v>
      </c>
      <c r="C17" s="12">
        <v>140</v>
      </c>
      <c r="D17" s="13" t="s">
        <v>29</v>
      </c>
      <c r="E17" s="11"/>
      <c r="F17" s="12" t="s">
        <v>30</v>
      </c>
      <c r="G17" s="12">
        <v>90</v>
      </c>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row>
    <row r="21" spans="1:8" ht="12">
      <c r="A21" s="26" t="s">
        <v>104</v>
      </c>
      <c r="B21" s="27"/>
      <c r="C21" s="27"/>
      <c r="D21" s="28"/>
      <c r="E21" s="26" t="s">
        <v>105</v>
      </c>
      <c r="F21" s="27"/>
      <c r="G21" s="27"/>
      <c r="H21" s="28"/>
    </row>
    <row r="22" spans="1:8" ht="12">
      <c r="A22" s="29" t="s">
        <v>106</v>
      </c>
      <c r="B22" s="24"/>
      <c r="C22" s="155">
        <v>37780</v>
      </c>
      <c r="D22" s="25"/>
      <c r="E22" s="29"/>
      <c r="F22" s="24"/>
      <c r="G22" s="24"/>
      <c r="H22" s="25"/>
    </row>
    <row r="23" spans="1:8" ht="12">
      <c r="A23" s="29" t="s">
        <v>326</v>
      </c>
      <c r="B23" s="24"/>
      <c r="C23" s="24"/>
      <c r="D23" s="25"/>
      <c r="E23" s="29"/>
      <c r="F23" s="24"/>
      <c r="G23" s="24"/>
      <c r="H23" s="25"/>
    </row>
    <row r="24" spans="1:8" ht="12.75" thickBot="1">
      <c r="A24" s="30"/>
      <c r="B24" s="31"/>
      <c r="C24" s="31"/>
      <c r="D24" s="32"/>
      <c r="E24" s="30"/>
      <c r="F24" s="31"/>
      <c r="G24" s="31"/>
      <c r="H24" s="32"/>
    </row>
    <row r="25" ht="12.75" thickBot="1"/>
    <row r="26" spans="1:8" ht="33" customHeight="1" thickBot="1">
      <c r="A26" s="33" t="s">
        <v>34</v>
      </c>
      <c r="B26" s="1" t="s">
        <v>41</v>
      </c>
      <c r="C26" s="109">
        <v>786.55</v>
      </c>
      <c r="D26" s="3" t="s">
        <v>35</v>
      </c>
      <c r="E26" s="4">
        <v>118</v>
      </c>
      <c r="F26" s="5" t="s">
        <v>136</v>
      </c>
      <c r="G26" s="3" t="s">
        <v>107</v>
      </c>
      <c r="H26" s="110">
        <v>0.48125</v>
      </c>
    </row>
  </sheetData>
  <printOptions/>
  <pageMargins left="0.61" right="0.56" top="0.64" bottom="0.38" header="0.5" footer="0.34"/>
  <pageSetup orientation="landscape" paperSize="9" scale="150" r:id="rId2"/>
  <drawing r:id="rId1"/>
</worksheet>
</file>

<file path=xl/worksheets/sheet19.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C15" sqref="C15"/>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289</v>
      </c>
      <c r="C1" s="3" t="s">
        <v>1</v>
      </c>
      <c r="D1" s="4" t="s">
        <v>288</v>
      </c>
      <c r="E1" s="2"/>
      <c r="F1" s="3" t="s">
        <v>2</v>
      </c>
      <c r="G1" s="143" t="s">
        <v>287</v>
      </c>
      <c r="H1" s="5"/>
    </row>
    <row r="4" ht="12.75" thickBot="1"/>
    <row r="5" spans="1:8" ht="13.5" customHeight="1">
      <c r="A5" s="7" t="s">
        <v>3</v>
      </c>
      <c r="B5" s="8" t="s">
        <v>4</v>
      </c>
      <c r="C5" s="8">
        <v>25</v>
      </c>
      <c r="D5" s="9" t="s">
        <v>5</v>
      </c>
      <c r="E5" s="10" t="s">
        <v>6</v>
      </c>
      <c r="F5" s="8" t="s">
        <v>7</v>
      </c>
      <c r="G5" s="8"/>
      <c r="H5" s="9" t="s">
        <v>8</v>
      </c>
    </row>
    <row r="6" spans="1:8" ht="13.5" customHeight="1">
      <c r="A6" s="11"/>
      <c r="B6" s="12" t="s">
        <v>9</v>
      </c>
      <c r="C6" s="12">
        <v>7</v>
      </c>
      <c r="D6" s="13" t="s">
        <v>5</v>
      </c>
      <c r="E6" s="14"/>
      <c r="F6" s="12" t="s">
        <v>4</v>
      </c>
      <c r="G6" s="12"/>
      <c r="H6" s="13" t="s">
        <v>5</v>
      </c>
    </row>
    <row r="7" spans="1:8" ht="13.5" customHeight="1">
      <c r="A7" s="11"/>
      <c r="B7" s="12" t="s">
        <v>10</v>
      </c>
      <c r="C7" s="12">
        <v>3</v>
      </c>
      <c r="D7" s="13" t="s">
        <v>5</v>
      </c>
      <c r="E7" s="14"/>
      <c r="F7" s="12" t="s">
        <v>11</v>
      </c>
      <c r="G7" s="12"/>
      <c r="H7" s="13"/>
    </row>
    <row r="8" spans="1:8" ht="13.5" customHeight="1">
      <c r="A8" s="11"/>
      <c r="B8" s="12" t="s">
        <v>12</v>
      </c>
      <c r="C8" s="12">
        <v>45</v>
      </c>
      <c r="D8" s="13" t="s">
        <v>13</v>
      </c>
      <c r="E8" s="14"/>
      <c r="F8" s="12" t="s">
        <v>14</v>
      </c>
      <c r="G8" s="12"/>
      <c r="H8" s="13"/>
    </row>
    <row r="9" spans="1:8" ht="13.5" customHeight="1">
      <c r="A9" s="11"/>
      <c r="B9" s="12" t="s">
        <v>15</v>
      </c>
      <c r="C9" s="12">
        <v>95</v>
      </c>
      <c r="D9" s="13" t="s">
        <v>13</v>
      </c>
      <c r="E9" s="17"/>
      <c r="F9" s="15" t="s">
        <v>133</v>
      </c>
      <c r="G9" s="15"/>
      <c r="H9" s="16"/>
    </row>
    <row r="10" spans="1:8" ht="13.5" customHeight="1">
      <c r="A10" s="11"/>
      <c r="B10" s="12" t="s">
        <v>16</v>
      </c>
      <c r="C10" s="12"/>
      <c r="D10" s="13" t="s">
        <v>96</v>
      </c>
      <c r="E10" s="14" t="s">
        <v>19</v>
      </c>
      <c r="F10" s="12" t="s">
        <v>7</v>
      </c>
      <c r="G10" s="12"/>
      <c r="H10" s="13" t="s">
        <v>8</v>
      </c>
    </row>
    <row r="11" spans="1:8" ht="13.5" customHeight="1">
      <c r="A11" s="17"/>
      <c r="B11" s="15" t="s">
        <v>17</v>
      </c>
      <c r="C11" s="15">
        <v>7</v>
      </c>
      <c r="D11" s="16" t="s">
        <v>18</v>
      </c>
      <c r="E11" s="14"/>
      <c r="F11" s="12" t="s">
        <v>4</v>
      </c>
      <c r="G11" s="12"/>
      <c r="H11" s="13" t="s">
        <v>5</v>
      </c>
    </row>
    <row r="12" spans="1:8" ht="13.5" customHeight="1">
      <c r="A12" s="11" t="s">
        <v>20</v>
      </c>
      <c r="B12" s="12" t="s">
        <v>7</v>
      </c>
      <c r="C12" s="12">
        <v>20</v>
      </c>
      <c r="D12" s="13" t="s">
        <v>8</v>
      </c>
      <c r="E12" s="14"/>
      <c r="F12" s="12" t="s">
        <v>11</v>
      </c>
      <c r="G12" s="12"/>
      <c r="H12" s="13"/>
    </row>
    <row r="13" spans="1:10" ht="13.5" customHeight="1">
      <c r="A13" s="11"/>
      <c r="B13" s="12" t="s">
        <v>21</v>
      </c>
      <c r="C13" s="12">
        <v>31.3</v>
      </c>
      <c r="D13" s="13"/>
      <c r="E13" s="11"/>
      <c r="F13" s="152" t="s">
        <v>14</v>
      </c>
      <c r="G13" s="194"/>
      <c r="H13" s="195"/>
      <c r="J13" s="162">
        <f>C5*C5/C12</f>
        <v>31.25</v>
      </c>
    </row>
    <row r="14" spans="1:8" ht="13.5" customHeight="1">
      <c r="A14" s="11"/>
      <c r="B14" s="12" t="s">
        <v>11</v>
      </c>
      <c r="C14" s="12" t="s">
        <v>159</v>
      </c>
      <c r="D14" s="13"/>
      <c r="E14" s="15"/>
      <c r="F14" s="12" t="s">
        <v>133</v>
      </c>
      <c r="G14" s="15"/>
      <c r="H14" s="16"/>
    </row>
    <row r="15" spans="1:8" ht="13.5" customHeight="1">
      <c r="A15" s="17"/>
      <c r="B15" s="15" t="s">
        <v>22</v>
      </c>
      <c r="C15" s="15">
        <v>33</v>
      </c>
      <c r="D15" s="16" t="s">
        <v>23</v>
      </c>
      <c r="E15" s="14" t="s">
        <v>24</v>
      </c>
      <c r="F15" s="111">
        <v>200</v>
      </c>
      <c r="G15" s="112">
        <v>1</v>
      </c>
      <c r="H15" s="163" t="s">
        <v>108</v>
      </c>
    </row>
    <row r="16" spans="1:8" ht="13.5" customHeight="1">
      <c r="A16" s="11" t="s">
        <v>25</v>
      </c>
      <c r="B16" s="12" t="s">
        <v>26</v>
      </c>
      <c r="C16" s="12">
        <v>3</v>
      </c>
      <c r="D16" s="13" t="s">
        <v>5</v>
      </c>
      <c r="E16" s="14"/>
      <c r="F16" s="12" t="s">
        <v>27</v>
      </c>
      <c r="G16" s="18" t="s">
        <v>97</v>
      </c>
      <c r="H16" s="13"/>
    </row>
    <row r="17" spans="1:8" ht="13.5" customHeight="1">
      <c r="A17" s="11"/>
      <c r="B17" s="19" t="s">
        <v>28</v>
      </c>
      <c r="C17" s="12">
        <v>90</v>
      </c>
      <c r="D17" s="13" t="s">
        <v>29</v>
      </c>
      <c r="E17" s="11"/>
      <c r="F17" s="12" t="s">
        <v>30</v>
      </c>
      <c r="G17" s="12">
        <v>60</v>
      </c>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row>
    <row r="21" spans="1:8" ht="12">
      <c r="A21" s="26" t="s">
        <v>104</v>
      </c>
      <c r="B21" s="27"/>
      <c r="C21" s="27"/>
      <c r="D21" s="28"/>
      <c r="E21" s="26" t="s">
        <v>105</v>
      </c>
      <c r="F21" s="27"/>
      <c r="G21" s="27"/>
      <c r="H21" s="28"/>
    </row>
    <row r="22" spans="1:8" ht="12">
      <c r="A22" s="29" t="s">
        <v>106</v>
      </c>
      <c r="B22" s="24"/>
      <c r="C22" s="155">
        <v>37822</v>
      </c>
      <c r="D22" s="25"/>
      <c r="E22" s="29"/>
      <c r="F22" s="24" t="s">
        <v>356</v>
      </c>
      <c r="G22" s="24"/>
      <c r="H22" s="25"/>
    </row>
    <row r="23" spans="1:8" ht="12">
      <c r="A23" s="29" t="s">
        <v>327</v>
      </c>
      <c r="B23" s="24"/>
      <c r="C23" s="24"/>
      <c r="D23" s="25"/>
      <c r="E23" s="29"/>
      <c r="F23" s="24"/>
      <c r="G23" s="24"/>
      <c r="H23" s="25"/>
    </row>
    <row r="24" spans="1:8" ht="12.75" thickBot="1">
      <c r="A24" s="30"/>
      <c r="B24" s="31"/>
      <c r="C24" s="31"/>
      <c r="D24" s="32"/>
      <c r="E24" s="30"/>
      <c r="F24" s="31"/>
      <c r="G24" s="31"/>
      <c r="H24" s="32"/>
    </row>
    <row r="25" ht="12.75" thickBot="1"/>
    <row r="26" spans="1:8" ht="33" customHeight="1" thickBot="1">
      <c r="A26" s="33" t="s">
        <v>34</v>
      </c>
      <c r="B26" s="1" t="s">
        <v>41</v>
      </c>
      <c r="C26" s="109">
        <v>373.94</v>
      </c>
      <c r="D26" s="3" t="s">
        <v>35</v>
      </c>
      <c r="E26" s="4">
        <v>49.41</v>
      </c>
      <c r="F26" s="5" t="s">
        <v>136</v>
      </c>
      <c r="G26" s="3" t="s">
        <v>107</v>
      </c>
      <c r="H26" s="110">
        <v>0.4902777777777778</v>
      </c>
    </row>
  </sheetData>
  <printOptions/>
  <pageMargins left="0.61" right="0.56" top="0.64" bottom="0.38" header="0.5" footer="0.34"/>
  <pageSetup orientation="landscape" paperSize="9" scale="15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14" sqref="F14"/>
    </sheetView>
  </sheetViews>
  <sheetFormatPr defaultColWidth="8.796875" defaultRowHeight="14.25"/>
  <sheetData/>
  <printOptions/>
  <pageMargins left="0.75" right="0.75" top="1" bottom="1" header="0.512" footer="0.512"/>
  <pageSetup orientation="portrait" paperSize="9"/>
  <drawing r:id="rId1"/>
</worksheet>
</file>

<file path=xl/worksheets/sheet20.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G35" sqref="G35"/>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292</v>
      </c>
      <c r="C1" s="3" t="s">
        <v>1</v>
      </c>
      <c r="D1" s="4" t="s">
        <v>291</v>
      </c>
      <c r="E1" s="2"/>
      <c r="F1" s="3" t="s">
        <v>2</v>
      </c>
      <c r="G1" s="143" t="s">
        <v>290</v>
      </c>
      <c r="H1" s="5"/>
    </row>
    <row r="4" ht="12.75" thickBot="1"/>
    <row r="5" spans="1:8" ht="13.5" customHeight="1">
      <c r="A5" s="7" t="s">
        <v>3</v>
      </c>
      <c r="B5" s="8" t="s">
        <v>4</v>
      </c>
      <c r="C5" s="8">
        <v>29.4</v>
      </c>
      <c r="D5" s="9" t="s">
        <v>5</v>
      </c>
      <c r="E5" s="10" t="s">
        <v>6</v>
      </c>
      <c r="F5" s="8" t="s">
        <v>7</v>
      </c>
      <c r="G5" s="8">
        <v>4.2</v>
      </c>
      <c r="H5" s="9" t="s">
        <v>8</v>
      </c>
    </row>
    <row r="6" spans="1:8" ht="13.5" customHeight="1">
      <c r="A6" s="11"/>
      <c r="B6" s="12" t="s">
        <v>9</v>
      </c>
      <c r="C6" s="12"/>
      <c r="D6" s="13" t="s">
        <v>5</v>
      </c>
      <c r="E6" s="14"/>
      <c r="F6" s="12" t="s">
        <v>4</v>
      </c>
      <c r="G6" s="12">
        <v>4.2</v>
      </c>
      <c r="H6" s="13" t="s">
        <v>5</v>
      </c>
    </row>
    <row r="7" spans="1:8" ht="13.5" customHeight="1">
      <c r="A7" s="11"/>
      <c r="B7" s="12" t="s">
        <v>10</v>
      </c>
      <c r="C7" s="12"/>
      <c r="D7" s="13" t="s">
        <v>5</v>
      </c>
      <c r="E7" s="14"/>
      <c r="F7" s="12" t="s">
        <v>11</v>
      </c>
      <c r="G7" s="12" t="s">
        <v>329</v>
      </c>
      <c r="H7" s="13"/>
    </row>
    <row r="8" spans="1:8" ht="13.5" customHeight="1">
      <c r="A8" s="11"/>
      <c r="B8" s="12" t="s">
        <v>12</v>
      </c>
      <c r="C8" s="12">
        <v>43</v>
      </c>
      <c r="D8" s="13" t="s">
        <v>13</v>
      </c>
      <c r="E8" s="14"/>
      <c r="F8" s="12" t="s">
        <v>14</v>
      </c>
      <c r="G8" s="12">
        <v>0.52</v>
      </c>
      <c r="H8" s="13"/>
    </row>
    <row r="9" spans="1:8" ht="13.5" customHeight="1">
      <c r="A9" s="11"/>
      <c r="B9" s="12" t="s">
        <v>15</v>
      </c>
      <c r="C9" s="12">
        <v>99</v>
      </c>
      <c r="D9" s="13" t="s">
        <v>13</v>
      </c>
      <c r="E9" s="17"/>
      <c r="F9" s="15" t="s">
        <v>133</v>
      </c>
      <c r="G9" s="15"/>
      <c r="H9" s="16"/>
    </row>
    <row r="10" spans="1:8" ht="13.5" customHeight="1">
      <c r="A10" s="11"/>
      <c r="B10" s="12" t="s">
        <v>16</v>
      </c>
      <c r="C10" s="12">
        <v>241</v>
      </c>
      <c r="D10" s="13" t="s">
        <v>96</v>
      </c>
      <c r="E10" s="14" t="s">
        <v>19</v>
      </c>
      <c r="F10" s="12" t="s">
        <v>7</v>
      </c>
      <c r="G10" s="12">
        <v>2.5</v>
      </c>
      <c r="H10" s="13" t="s">
        <v>8</v>
      </c>
    </row>
    <row r="11" spans="1:8" ht="13.5" customHeight="1">
      <c r="A11" s="17"/>
      <c r="B11" s="15" t="s">
        <v>17</v>
      </c>
      <c r="C11" s="15">
        <v>7.4</v>
      </c>
      <c r="D11" s="16" t="s">
        <v>18</v>
      </c>
      <c r="E11" s="14"/>
      <c r="F11" s="12" t="s">
        <v>4</v>
      </c>
      <c r="G11" s="12">
        <v>2.5</v>
      </c>
      <c r="H11" s="13" t="s">
        <v>5</v>
      </c>
    </row>
    <row r="12" spans="1:8" ht="13.5" customHeight="1">
      <c r="A12" s="11" t="s">
        <v>20</v>
      </c>
      <c r="B12" s="12" t="s">
        <v>7</v>
      </c>
      <c r="C12" s="12">
        <v>30.7</v>
      </c>
      <c r="D12" s="13" t="s">
        <v>8</v>
      </c>
      <c r="E12" s="14"/>
      <c r="F12" s="12" t="s">
        <v>11</v>
      </c>
      <c r="G12" s="12" t="s">
        <v>329</v>
      </c>
      <c r="H12" s="13"/>
    </row>
    <row r="13" spans="1:10" ht="13.5" customHeight="1">
      <c r="A13" s="11"/>
      <c r="B13" s="12" t="s">
        <v>21</v>
      </c>
      <c r="C13" s="12">
        <v>28</v>
      </c>
      <c r="D13" s="13"/>
      <c r="E13" s="11"/>
      <c r="F13" s="152" t="s">
        <v>14</v>
      </c>
      <c r="G13" s="194">
        <v>0.013</v>
      </c>
      <c r="H13" s="195"/>
      <c r="J13" s="247">
        <f>C5*C5/C12</f>
        <v>28.15504885993485</v>
      </c>
    </row>
    <row r="14" spans="1:8" ht="13.5" customHeight="1">
      <c r="A14" s="11"/>
      <c r="B14" s="12" t="s">
        <v>11</v>
      </c>
      <c r="C14" s="12" t="s">
        <v>186</v>
      </c>
      <c r="D14" s="13"/>
      <c r="E14" s="15"/>
      <c r="F14" s="12" t="s">
        <v>133</v>
      </c>
      <c r="G14" s="15"/>
      <c r="H14" s="16"/>
    </row>
    <row r="15" spans="1:8" ht="13.5" customHeight="1">
      <c r="A15" s="17"/>
      <c r="B15" s="15" t="s">
        <v>22</v>
      </c>
      <c r="C15" s="15">
        <v>33</v>
      </c>
      <c r="D15" s="16" t="s">
        <v>23</v>
      </c>
      <c r="E15" s="14" t="s">
        <v>24</v>
      </c>
      <c r="F15" s="111">
        <v>260</v>
      </c>
      <c r="G15" s="112">
        <v>60</v>
      </c>
      <c r="H15" s="163" t="s">
        <v>108</v>
      </c>
    </row>
    <row r="16" spans="1:8" ht="13.5" customHeight="1">
      <c r="A16" s="11" t="s">
        <v>25</v>
      </c>
      <c r="B16" s="12" t="s">
        <v>26</v>
      </c>
      <c r="C16" s="12">
        <v>3.1</v>
      </c>
      <c r="D16" s="13" t="s">
        <v>5</v>
      </c>
      <c r="E16" s="14"/>
      <c r="F16" s="12" t="s">
        <v>27</v>
      </c>
      <c r="G16" s="18" t="s">
        <v>97</v>
      </c>
      <c r="H16" s="13"/>
    </row>
    <row r="17" spans="1:8" ht="13.5" customHeight="1">
      <c r="A17" s="11"/>
      <c r="B17" s="19" t="s">
        <v>28</v>
      </c>
      <c r="C17" s="12">
        <v>162</v>
      </c>
      <c r="D17" s="13" t="s">
        <v>29</v>
      </c>
      <c r="E17" s="11"/>
      <c r="F17" s="12" t="s">
        <v>30</v>
      </c>
      <c r="G17" s="12">
        <v>90</v>
      </c>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row>
    <row r="21" spans="1:8" ht="12">
      <c r="A21" s="26" t="s">
        <v>104</v>
      </c>
      <c r="B21" s="27"/>
      <c r="C21" s="27"/>
      <c r="D21" s="28"/>
      <c r="E21" s="26" t="s">
        <v>105</v>
      </c>
      <c r="F21" s="27" t="s">
        <v>358</v>
      </c>
      <c r="G21" s="27"/>
      <c r="H21" s="28"/>
    </row>
    <row r="22" spans="1:8" ht="12">
      <c r="A22" s="29" t="s">
        <v>106</v>
      </c>
      <c r="B22" s="24"/>
      <c r="C22" s="155">
        <v>37724</v>
      </c>
      <c r="D22" s="25"/>
      <c r="E22" s="29"/>
      <c r="F22" s="24" t="s">
        <v>359</v>
      </c>
      <c r="G22" s="24"/>
      <c r="H22" s="25"/>
    </row>
    <row r="23" spans="1:8" ht="12">
      <c r="A23" s="29" t="s">
        <v>328</v>
      </c>
      <c r="B23" s="24"/>
      <c r="C23" s="24"/>
      <c r="D23" s="25"/>
      <c r="E23" s="29"/>
      <c r="F23" s="24" t="s">
        <v>360</v>
      </c>
      <c r="G23" s="24"/>
      <c r="H23" s="25"/>
    </row>
    <row r="24" spans="1:8" ht="12.75" thickBot="1">
      <c r="A24" s="30"/>
      <c r="B24" s="31"/>
      <c r="C24" s="31"/>
      <c r="D24" s="32"/>
      <c r="E24" s="30"/>
      <c r="F24" s="31" t="s">
        <v>357</v>
      </c>
      <c r="G24" s="31"/>
      <c r="H24" s="32"/>
    </row>
    <row r="25" ht="12.75" thickBot="1"/>
    <row r="26" spans="1:8" ht="33" customHeight="1" thickBot="1">
      <c r="A26" s="33" t="s">
        <v>34</v>
      </c>
      <c r="B26" s="1" t="s">
        <v>41</v>
      </c>
      <c r="C26" s="109">
        <v>32177.99</v>
      </c>
      <c r="D26" s="3" t="s">
        <v>35</v>
      </c>
      <c r="E26" s="4">
        <v>5160</v>
      </c>
      <c r="F26" s="5" t="s">
        <v>136</v>
      </c>
      <c r="G26" s="3" t="s">
        <v>107</v>
      </c>
      <c r="H26" s="110">
        <v>0.5375</v>
      </c>
    </row>
  </sheetData>
  <printOptions/>
  <pageMargins left="0.61" right="0.56" top="0.64" bottom="0.38" header="0.5" footer="0.34"/>
  <pageSetup orientation="landscape" paperSize="9" scale="150" r:id="rId2"/>
  <drawing r:id="rId1"/>
</worksheet>
</file>

<file path=xl/worksheets/sheet21.xml><?xml version="1.0" encoding="utf-8"?>
<worksheet xmlns="http://schemas.openxmlformats.org/spreadsheetml/2006/main" xmlns:r="http://schemas.openxmlformats.org/officeDocument/2006/relationships">
  <dimension ref="A1:AX57"/>
  <sheetViews>
    <sheetView showGridLines="0" tabSelected="1" zoomScale="75" zoomScaleNormal="75" workbookViewId="0" topLeftCell="A1">
      <selection activeCell="A4" sqref="A4"/>
    </sheetView>
  </sheetViews>
  <sheetFormatPr defaultColWidth="8.796875" defaultRowHeight="19.5" customHeight="1"/>
  <cols>
    <col min="1" max="1" width="5.3984375" style="34" customWidth="1"/>
    <col min="2" max="2" width="16.69921875" style="34" customWidth="1"/>
    <col min="3" max="3" width="8.69921875" style="34" customWidth="1"/>
    <col min="4" max="4" width="6.09765625" style="34" customWidth="1"/>
    <col min="5" max="5" width="9.69921875" style="34" customWidth="1"/>
    <col min="6" max="7" width="5.8984375" style="34" customWidth="1"/>
    <col min="8" max="8" width="7.09765625" style="34" customWidth="1"/>
    <col min="9" max="14" width="5.69921875" style="34" customWidth="1"/>
    <col min="15" max="15" width="6.3984375" style="34" customWidth="1"/>
    <col min="16" max="16" width="7.19921875" style="34" customWidth="1"/>
    <col min="17" max="17" width="5.69921875" style="34" customWidth="1"/>
    <col min="18" max="18" width="12.59765625" style="34" customWidth="1"/>
    <col min="19" max="24" width="5.59765625" style="34" customWidth="1"/>
    <col min="25" max="25" width="11.19921875" style="34" customWidth="1"/>
    <col min="26" max="27" width="6.59765625" style="34" customWidth="1"/>
    <col min="28" max="28" width="7.69921875" style="34" customWidth="1"/>
    <col min="29" max="29" width="5.59765625" style="34" customWidth="1"/>
    <col min="30" max="30" width="11.59765625" style="34" customWidth="1"/>
    <col min="31" max="32" width="7.59765625" style="34" customWidth="1"/>
    <col min="33" max="33" width="5" style="34" customWidth="1"/>
    <col min="34" max="34" width="5.59765625" style="34" customWidth="1"/>
    <col min="35" max="35" width="2.3984375" style="34" customWidth="1"/>
    <col min="36" max="36" width="4" style="34" customWidth="1"/>
    <col min="37" max="37" width="5" style="34" customWidth="1"/>
    <col min="38" max="49" width="3.69921875" style="34" customWidth="1"/>
    <col min="50" max="50" width="6.59765625" style="34" customWidth="1"/>
    <col min="51" max="16384" width="9" style="34" customWidth="1"/>
  </cols>
  <sheetData>
    <row r="1" spans="1:36" ht="19.5" customHeight="1">
      <c r="A1" s="34">
        <v>1</v>
      </c>
      <c r="C1" s="34">
        <v>26</v>
      </c>
      <c r="D1" s="34">
        <v>26</v>
      </c>
      <c r="F1" s="34">
        <v>26</v>
      </c>
      <c r="I1" s="34">
        <v>5</v>
      </c>
      <c r="J1" s="34">
        <v>6</v>
      </c>
      <c r="K1" s="34">
        <v>8</v>
      </c>
      <c r="L1" s="34">
        <v>9</v>
      </c>
      <c r="M1" s="34">
        <v>11</v>
      </c>
      <c r="N1" s="34">
        <v>10</v>
      </c>
      <c r="P1" s="34">
        <v>12</v>
      </c>
      <c r="R1" s="34">
        <v>14</v>
      </c>
      <c r="T1" s="34">
        <v>15</v>
      </c>
      <c r="U1" s="34">
        <v>16</v>
      </c>
      <c r="V1" s="34">
        <v>17</v>
      </c>
      <c r="W1" s="34">
        <v>5</v>
      </c>
      <c r="X1" s="34">
        <v>6</v>
      </c>
      <c r="Y1" s="34">
        <v>7</v>
      </c>
      <c r="Z1" s="34">
        <v>8</v>
      </c>
      <c r="AA1" s="34">
        <v>9</v>
      </c>
      <c r="AB1" s="34">
        <v>10</v>
      </c>
      <c r="AC1" s="34">
        <v>11</v>
      </c>
      <c r="AD1" s="34">
        <v>12</v>
      </c>
      <c r="AE1" s="34">
        <v>13</v>
      </c>
      <c r="AF1" s="34">
        <v>14</v>
      </c>
      <c r="AG1" s="34">
        <v>17</v>
      </c>
      <c r="AH1" s="34">
        <v>15</v>
      </c>
      <c r="AJ1" s="34">
        <v>15</v>
      </c>
    </row>
    <row r="2" spans="1:36" ht="19.5" customHeight="1">
      <c r="A2" s="34">
        <v>2</v>
      </c>
      <c r="C2" s="34">
        <v>3</v>
      </c>
      <c r="D2" s="34">
        <v>5</v>
      </c>
      <c r="F2" s="34">
        <v>8</v>
      </c>
      <c r="I2" s="34">
        <v>3</v>
      </c>
      <c r="J2" s="34">
        <v>3</v>
      </c>
      <c r="K2" s="34">
        <v>3</v>
      </c>
      <c r="L2" s="34">
        <v>3</v>
      </c>
      <c r="M2" s="34">
        <v>3</v>
      </c>
      <c r="N2" s="34">
        <v>3</v>
      </c>
      <c r="P2" s="34">
        <v>3</v>
      </c>
      <c r="R2" s="34">
        <v>3</v>
      </c>
      <c r="T2" s="34">
        <v>3</v>
      </c>
      <c r="U2" s="34">
        <v>3</v>
      </c>
      <c r="V2" s="34">
        <v>3</v>
      </c>
      <c r="W2" s="34">
        <v>7</v>
      </c>
      <c r="X2" s="34">
        <v>7</v>
      </c>
      <c r="Y2" s="34">
        <v>7</v>
      </c>
      <c r="Z2" s="34">
        <v>7</v>
      </c>
      <c r="AA2" s="34">
        <v>7</v>
      </c>
      <c r="AB2" s="34">
        <v>7</v>
      </c>
      <c r="AC2" s="34">
        <v>7</v>
      </c>
      <c r="AD2" s="34">
        <v>7</v>
      </c>
      <c r="AE2" s="34">
        <v>7</v>
      </c>
      <c r="AF2" s="34">
        <v>7</v>
      </c>
      <c r="AG2" s="34">
        <v>7</v>
      </c>
      <c r="AH2" s="34">
        <v>6</v>
      </c>
      <c r="AJ2" s="34">
        <v>7</v>
      </c>
    </row>
    <row r="3" ht="19.5" customHeight="1">
      <c r="S3" s="35"/>
    </row>
    <row r="5" ht="19.5" customHeight="1">
      <c r="Q5" s="34" t="s">
        <v>85</v>
      </c>
    </row>
    <row r="6" spans="1:49" ht="19.5" customHeight="1">
      <c r="A6" s="36"/>
      <c r="B6" s="37"/>
      <c r="C6" s="38" t="s">
        <v>36</v>
      </c>
      <c r="D6" s="39"/>
      <c r="E6" s="39"/>
      <c r="F6" s="39"/>
      <c r="G6" s="65"/>
      <c r="H6" s="37"/>
      <c r="I6" s="38" t="s">
        <v>37</v>
      </c>
      <c r="J6" s="38"/>
      <c r="K6" s="38"/>
      <c r="L6" s="38"/>
      <c r="M6" s="38"/>
      <c r="N6" s="39"/>
      <c r="O6" s="38" t="s">
        <v>72</v>
      </c>
      <c r="P6" s="38" t="s">
        <v>20</v>
      </c>
      <c r="Q6" s="38"/>
      <c r="R6" s="38"/>
      <c r="S6" s="38"/>
      <c r="T6" s="39"/>
      <c r="U6" s="38" t="s">
        <v>38</v>
      </c>
      <c r="V6" s="39"/>
      <c r="W6" s="38" t="s">
        <v>6</v>
      </c>
      <c r="X6" s="38"/>
      <c r="Y6" s="38"/>
      <c r="Z6" s="38"/>
      <c r="AA6" s="200"/>
      <c r="AB6" s="38" t="s">
        <v>19</v>
      </c>
      <c r="AC6" s="38"/>
      <c r="AD6" s="38"/>
      <c r="AE6" s="39"/>
      <c r="AF6" s="38"/>
      <c r="AG6" s="36"/>
      <c r="AH6" s="40" t="s">
        <v>24</v>
      </c>
      <c r="AI6" s="40"/>
      <c r="AJ6" s="40"/>
      <c r="AK6" s="37"/>
      <c r="AL6" s="38" t="s">
        <v>39</v>
      </c>
      <c r="AM6" s="38"/>
      <c r="AN6" s="38"/>
      <c r="AO6" s="38"/>
      <c r="AP6" s="38"/>
      <c r="AQ6" s="38"/>
      <c r="AR6" s="39"/>
      <c r="AS6" s="38" t="s">
        <v>40</v>
      </c>
      <c r="AT6" s="38"/>
      <c r="AU6" s="38"/>
      <c r="AV6" s="38"/>
      <c r="AW6" s="39"/>
    </row>
    <row r="7" spans="1:49" ht="112.5" customHeight="1">
      <c r="A7" s="41" t="s">
        <v>0</v>
      </c>
      <c r="B7" s="37" t="s">
        <v>2</v>
      </c>
      <c r="C7" s="42" t="s">
        <v>41</v>
      </c>
      <c r="D7" s="43" t="s">
        <v>42</v>
      </c>
      <c r="E7" s="42" t="s">
        <v>324</v>
      </c>
      <c r="F7" s="42" t="s">
        <v>75</v>
      </c>
      <c r="G7" s="43" t="s">
        <v>76</v>
      </c>
      <c r="H7" s="44" t="s">
        <v>74</v>
      </c>
      <c r="I7" s="42" t="s">
        <v>43</v>
      </c>
      <c r="J7" s="42" t="s">
        <v>44</v>
      </c>
      <c r="K7" s="42" t="s">
        <v>45</v>
      </c>
      <c r="L7" s="42" t="s">
        <v>46</v>
      </c>
      <c r="M7" s="45" t="s">
        <v>47</v>
      </c>
      <c r="N7" s="46" t="s">
        <v>48</v>
      </c>
      <c r="O7" s="42" t="s">
        <v>43</v>
      </c>
      <c r="P7" s="42" t="s">
        <v>49</v>
      </c>
      <c r="Q7" s="42" t="s">
        <v>21</v>
      </c>
      <c r="R7" s="47" t="s">
        <v>11</v>
      </c>
      <c r="S7" s="42" t="s">
        <v>50</v>
      </c>
      <c r="T7" s="46" t="s">
        <v>51</v>
      </c>
      <c r="U7" s="42" t="s">
        <v>52</v>
      </c>
      <c r="V7" s="48" t="s">
        <v>53</v>
      </c>
      <c r="W7" s="42" t="s">
        <v>54</v>
      </c>
      <c r="X7" s="42" t="s">
        <v>55</v>
      </c>
      <c r="Y7" s="42" t="s">
        <v>56</v>
      </c>
      <c r="Z7" s="196" t="s">
        <v>57</v>
      </c>
      <c r="AA7" s="44" t="s">
        <v>138</v>
      </c>
      <c r="AB7" s="42" t="s">
        <v>58</v>
      </c>
      <c r="AC7" s="42" t="s">
        <v>59</v>
      </c>
      <c r="AD7" s="42" t="s">
        <v>60</v>
      </c>
      <c r="AE7" s="196" t="s">
        <v>61</v>
      </c>
      <c r="AF7" s="44" t="s">
        <v>139</v>
      </c>
      <c r="AG7" s="49" t="s">
        <v>62</v>
      </c>
      <c r="AH7" s="50"/>
      <c r="AI7" s="51" t="s">
        <v>77</v>
      </c>
      <c r="AJ7" s="45"/>
      <c r="AK7" s="52" t="s">
        <v>27</v>
      </c>
      <c r="AL7" s="42" t="s">
        <v>63</v>
      </c>
      <c r="AM7" s="42" t="s">
        <v>28</v>
      </c>
      <c r="AN7" s="42" t="s">
        <v>64</v>
      </c>
      <c r="AO7" s="43" t="s">
        <v>65</v>
      </c>
      <c r="AP7" s="43" t="s">
        <v>116</v>
      </c>
      <c r="AQ7" s="249" t="s">
        <v>363</v>
      </c>
      <c r="AR7" s="44" t="s">
        <v>335</v>
      </c>
      <c r="AS7" s="42" t="s">
        <v>66</v>
      </c>
      <c r="AT7" s="42" t="s">
        <v>67</v>
      </c>
      <c r="AU7" s="42" t="s">
        <v>336</v>
      </c>
      <c r="AV7" s="42" t="s">
        <v>337</v>
      </c>
      <c r="AW7" s="46" t="s">
        <v>129</v>
      </c>
    </row>
    <row r="8" spans="1:49" ht="21.75" customHeight="1">
      <c r="A8" s="53" t="str">
        <f ca="1" t="shared" si="0" ref="A8:A25">INDIRECT(ADDRESS(A$1,A$2,3,TRUE,$B8))</f>
        <v>Ｋ３５</v>
      </c>
      <c r="B8" s="56" t="s">
        <v>257</v>
      </c>
      <c r="C8" s="176">
        <f ca="1" t="shared" si="1" ref="C8:D10">INDIRECT(ADDRESS(C$1,C$2,3,TRUE,$B8))</f>
        <v>104.27</v>
      </c>
      <c r="D8" s="177">
        <f ca="1" t="shared" si="1"/>
        <v>10.9</v>
      </c>
      <c r="E8" s="125">
        <f>TIME(,,D8)</f>
        <v>0.00011574074074074073</v>
      </c>
      <c r="F8" s="126">
        <f ca="1" t="shared" si="2" ref="F8:F25">INDIRECT(ADDRESS(F$1,F$2,3,TRUE,$B8))</f>
        <v>0.26319444444444445</v>
      </c>
      <c r="G8" s="127">
        <f>C8/D8</f>
        <v>9.56605504587156</v>
      </c>
      <c r="H8" s="128">
        <f aca="true" t="shared" si="3" ref="H8:H25">G8/M8</f>
        <v>1.427769409831576</v>
      </c>
      <c r="I8" s="168">
        <f ca="1" t="shared" si="4" ref="I8:X24">INDIRECT(ADDRESS(I$1,I$2,3,TRUE,$B8))</f>
        <v>19</v>
      </c>
      <c r="J8" s="129">
        <f ca="1" t="shared" si="4"/>
        <v>7.2</v>
      </c>
      <c r="K8" s="129">
        <f ca="1" t="shared" si="4"/>
        <v>43</v>
      </c>
      <c r="L8" s="129">
        <f ca="1" t="shared" si="4"/>
        <v>96</v>
      </c>
      <c r="M8" s="164">
        <f ca="1" t="shared" si="4"/>
        <v>6.7</v>
      </c>
      <c r="N8" s="130">
        <f ca="1" t="shared" si="4"/>
        <v>365</v>
      </c>
      <c r="O8" s="131">
        <f aca="true" t="shared" si="5" ref="O8:O13">I8</f>
        <v>19</v>
      </c>
      <c r="P8" s="255">
        <f ca="1" t="shared" si="4"/>
        <v>34.8</v>
      </c>
      <c r="Q8" s="127">
        <f aca="true" t="shared" si="6" ref="Q8:Q13">I8*I8/P8</f>
        <v>10.373563218390805</v>
      </c>
      <c r="R8" s="129" t="str">
        <f ca="1" t="shared" si="4"/>
        <v>DAE21,31</v>
      </c>
      <c r="S8" s="132">
        <f aca="true" t="shared" si="7" ref="S8:S13">L8/P8</f>
        <v>2.7586206896551726</v>
      </c>
      <c r="T8" s="259">
        <f ca="1" t="shared" si="4"/>
        <v>35</v>
      </c>
      <c r="U8" s="181">
        <f ca="1" t="shared" si="4"/>
        <v>3.1</v>
      </c>
      <c r="V8" s="117">
        <f ca="1" t="shared" si="4"/>
        <v>162</v>
      </c>
      <c r="W8" s="181">
        <f ca="1" t="shared" si="4"/>
        <v>2.16</v>
      </c>
      <c r="X8" s="89">
        <f ca="1" t="shared" si="4"/>
        <v>3.6</v>
      </c>
      <c r="Y8" s="123" t="str">
        <f ca="1" t="shared" si="8" ref="Y8:AJ24">INDIRECT(ADDRESS(Y$1,Y$2,3,TRUE,$B8))</f>
        <v>NACA0009</v>
      </c>
      <c r="Z8" s="197">
        <f ca="1" t="shared" si="8"/>
        <v>0.286</v>
      </c>
      <c r="AA8" s="184">
        <f ca="1" t="shared" si="8"/>
        <v>0</v>
      </c>
      <c r="AB8" s="262">
        <f ca="1" t="shared" si="8"/>
        <v>1.6</v>
      </c>
      <c r="AC8" s="89">
        <f ca="1" t="shared" si="8"/>
        <v>2</v>
      </c>
      <c r="AD8" s="123" t="str">
        <f ca="1" t="shared" si="8"/>
        <v>NACA0009</v>
      </c>
      <c r="AE8" s="201">
        <f ca="1" t="shared" si="8"/>
        <v>0.015</v>
      </c>
      <c r="AF8" s="244">
        <f ca="1" t="shared" si="8"/>
        <v>0</v>
      </c>
      <c r="AG8" s="88">
        <f ca="1" t="shared" si="8"/>
        <v>90</v>
      </c>
      <c r="AH8" s="90">
        <f ca="1" t="shared" si="8"/>
        <v>0</v>
      </c>
      <c r="AI8" s="116" t="s">
        <v>78</v>
      </c>
      <c r="AJ8" s="91">
        <f ca="1" t="shared" si="8"/>
        <v>0</v>
      </c>
      <c r="AK8" s="78" t="s">
        <v>361</v>
      </c>
      <c r="AL8" s="144"/>
      <c r="AM8" s="145"/>
      <c r="AN8" s="145"/>
      <c r="AO8" s="146"/>
      <c r="AP8" s="149"/>
      <c r="AQ8" s="250" t="s">
        <v>339</v>
      </c>
      <c r="AR8" s="84" t="s">
        <v>339</v>
      </c>
      <c r="AS8" s="144" t="s">
        <v>68</v>
      </c>
      <c r="AT8" s="145" t="s">
        <v>68</v>
      </c>
      <c r="AU8" s="145" t="s">
        <v>339</v>
      </c>
      <c r="AV8" s="145" t="s">
        <v>338</v>
      </c>
      <c r="AW8" s="147"/>
    </row>
    <row r="9" spans="1:49" ht="21.75" customHeight="1">
      <c r="A9" s="53" t="str">
        <f ca="1" t="shared" si="0"/>
        <v>Ａ３６</v>
      </c>
      <c r="B9" s="54" t="s">
        <v>261</v>
      </c>
      <c r="C9" s="170">
        <f ca="1" t="shared" si="1"/>
        <v>20.67</v>
      </c>
      <c r="D9" s="178">
        <f ca="1" t="shared" si="1"/>
        <v>2</v>
      </c>
      <c r="E9" s="133">
        <f>TIME(,,D9)</f>
        <v>2.3148148148148147E-05</v>
      </c>
      <c r="F9" s="134">
        <f ca="1" t="shared" si="2"/>
        <v>0.26805555555555555</v>
      </c>
      <c r="G9" s="135">
        <f aca="true" t="shared" si="9" ref="G9:G25">C9/D9</f>
        <v>10.335</v>
      </c>
      <c r="H9" s="136">
        <f t="shared" si="3"/>
        <v>1.2603658536585367</v>
      </c>
      <c r="I9" s="169">
        <f ca="1" t="shared" si="4"/>
        <v>26</v>
      </c>
      <c r="J9" s="137">
        <f ca="1" t="shared" si="4"/>
        <v>8.2</v>
      </c>
      <c r="K9" s="137">
        <f ca="1" t="shared" si="4"/>
        <v>35</v>
      </c>
      <c r="L9" s="137">
        <f ca="1" t="shared" si="4"/>
        <v>90</v>
      </c>
      <c r="M9" s="165">
        <f ca="1" t="shared" si="4"/>
        <v>8.2</v>
      </c>
      <c r="N9" s="138">
        <f ca="1" t="shared" si="4"/>
        <v>250</v>
      </c>
      <c r="O9" s="139">
        <f t="shared" si="5"/>
        <v>26</v>
      </c>
      <c r="P9" s="256">
        <f ca="1" t="shared" si="4"/>
        <v>22.5</v>
      </c>
      <c r="Q9" s="140">
        <f t="shared" si="6"/>
        <v>30.044444444444444</v>
      </c>
      <c r="R9" s="137" t="str">
        <f ca="1" t="shared" si="4"/>
        <v>DAE21,31</v>
      </c>
      <c r="S9" s="141">
        <f t="shared" si="7"/>
        <v>4</v>
      </c>
      <c r="T9" s="260">
        <f ca="1" t="shared" si="4"/>
        <v>0</v>
      </c>
      <c r="U9" s="182">
        <f ca="1" t="shared" si="4"/>
        <v>2.72</v>
      </c>
      <c r="V9" s="114">
        <f ca="1" t="shared" si="4"/>
        <v>160</v>
      </c>
      <c r="W9" s="182">
        <f ca="1" t="shared" si="4"/>
        <v>2.3</v>
      </c>
      <c r="X9" s="94">
        <f ca="1" t="shared" si="4"/>
        <v>2.66</v>
      </c>
      <c r="Y9" s="124" t="str">
        <f ca="1" t="shared" si="8"/>
        <v>NACA0009</v>
      </c>
      <c r="Z9" s="198">
        <f ca="1" t="shared" si="8"/>
        <v>0.34</v>
      </c>
      <c r="AA9" s="185">
        <f ca="1" t="shared" si="8"/>
        <v>0</v>
      </c>
      <c r="AB9" s="263">
        <f ca="1" t="shared" si="8"/>
        <v>2</v>
      </c>
      <c r="AC9" s="94">
        <f ca="1" t="shared" si="8"/>
        <v>2.2</v>
      </c>
      <c r="AD9" s="124" t="str">
        <f ca="1" t="shared" si="8"/>
        <v>NACA0009</v>
      </c>
      <c r="AE9" s="202">
        <f ca="1" t="shared" si="8"/>
        <v>0.014</v>
      </c>
      <c r="AF9" s="245">
        <f ca="1" t="shared" si="8"/>
        <v>0</v>
      </c>
      <c r="AG9" s="93">
        <f ca="1" t="shared" si="8"/>
        <v>80</v>
      </c>
      <c r="AH9" s="95">
        <f ca="1" t="shared" si="8"/>
        <v>0</v>
      </c>
      <c r="AI9" s="115" t="s">
        <v>78</v>
      </c>
      <c r="AJ9" s="72">
        <f ca="1" t="shared" si="8"/>
        <v>0</v>
      </c>
      <c r="AK9" s="78" t="s">
        <v>362</v>
      </c>
      <c r="AL9" s="148"/>
      <c r="AM9" s="149" t="s">
        <v>68</v>
      </c>
      <c r="AN9" s="150"/>
      <c r="AO9" s="150"/>
      <c r="AP9" s="149"/>
      <c r="AQ9" s="250" t="s">
        <v>339</v>
      </c>
      <c r="AR9" s="84" t="s">
        <v>339</v>
      </c>
      <c r="AS9" s="148" t="s">
        <v>68</v>
      </c>
      <c r="AT9" s="149" t="s">
        <v>68</v>
      </c>
      <c r="AU9" s="149" t="s">
        <v>68</v>
      </c>
      <c r="AV9" s="149" t="s">
        <v>68</v>
      </c>
      <c r="AW9" s="84" t="s">
        <v>110</v>
      </c>
    </row>
    <row r="10" spans="1:49" ht="21.75" customHeight="1">
      <c r="A10" s="53" t="str">
        <f ca="1" t="shared" si="0"/>
        <v>Ｈ９３</v>
      </c>
      <c r="B10" s="54" t="s">
        <v>330</v>
      </c>
      <c r="C10" s="170">
        <f ca="1" t="shared" si="1"/>
        <v>2754.64</v>
      </c>
      <c r="D10" s="178">
        <f ca="1" t="shared" si="1"/>
        <v>540</v>
      </c>
      <c r="E10" s="133">
        <f>TIME(,,D10)</f>
        <v>0.0062499999999999995</v>
      </c>
      <c r="F10" s="134">
        <f ca="1" t="shared" si="2"/>
        <v>0.27569444444444446</v>
      </c>
      <c r="G10" s="135">
        <f t="shared" si="9"/>
        <v>5.101185185185185</v>
      </c>
      <c r="H10" s="136">
        <f t="shared" si="3"/>
        <v>0.7287407407407407</v>
      </c>
      <c r="I10" s="169">
        <f ca="1" t="shared" si="4"/>
        <v>31</v>
      </c>
      <c r="J10" s="137">
        <f ca="1" t="shared" si="4"/>
        <v>6.9</v>
      </c>
      <c r="K10" s="137">
        <f ca="1" t="shared" si="4"/>
        <v>35</v>
      </c>
      <c r="L10" s="137">
        <f ca="1" t="shared" si="4"/>
        <v>94</v>
      </c>
      <c r="M10" s="165">
        <f ca="1" t="shared" si="4"/>
        <v>7</v>
      </c>
      <c r="N10" s="138">
        <f ca="1" t="shared" si="4"/>
        <v>270</v>
      </c>
      <c r="O10" s="139">
        <f t="shared" si="5"/>
        <v>31</v>
      </c>
      <c r="P10" s="256">
        <f ca="1" t="shared" si="4"/>
        <v>26.4</v>
      </c>
      <c r="Q10" s="135">
        <f t="shared" si="6"/>
        <v>36.401515151515156</v>
      </c>
      <c r="R10" s="137" t="str">
        <f ca="1" t="shared" si="4"/>
        <v>DAE21,31</v>
      </c>
      <c r="S10" s="142">
        <f t="shared" si="7"/>
        <v>3.560606060606061</v>
      </c>
      <c r="T10" s="260">
        <f ca="1" t="shared" si="4"/>
        <v>0</v>
      </c>
      <c r="U10" s="182">
        <f ca="1" t="shared" si="4"/>
        <v>3.2</v>
      </c>
      <c r="V10" s="114">
        <f ca="1" t="shared" si="4"/>
        <v>135</v>
      </c>
      <c r="W10" s="182">
        <f ca="1" t="shared" si="4"/>
        <v>1.7</v>
      </c>
      <c r="X10" s="94">
        <f ca="1" t="shared" si="4"/>
        <v>4.2</v>
      </c>
      <c r="Y10" s="124" t="str">
        <f ca="1" t="shared" si="8"/>
        <v>NACA0009</v>
      </c>
      <c r="Z10" s="198">
        <f ca="1" t="shared" si="8"/>
        <v>0</v>
      </c>
      <c r="AA10" s="185">
        <f ca="1" t="shared" si="8"/>
        <v>0</v>
      </c>
      <c r="AB10" s="263">
        <f ca="1" t="shared" si="8"/>
        <v>1.5</v>
      </c>
      <c r="AC10" s="94">
        <f ca="1" t="shared" si="8"/>
        <v>2.5</v>
      </c>
      <c r="AD10" s="124" t="str">
        <f ca="1" t="shared" si="8"/>
        <v>NACA0009</v>
      </c>
      <c r="AE10" s="202">
        <f ca="1" t="shared" si="8"/>
        <v>0</v>
      </c>
      <c r="AF10" s="245">
        <f ca="1" t="shared" si="8"/>
        <v>0</v>
      </c>
      <c r="AG10" s="93">
        <f ca="1" t="shared" si="8"/>
        <v>90</v>
      </c>
      <c r="AH10" s="95">
        <f ca="1" t="shared" si="8"/>
        <v>270</v>
      </c>
      <c r="AI10" s="115" t="s">
        <v>78</v>
      </c>
      <c r="AJ10" s="72">
        <f ca="1" t="shared" si="8"/>
        <v>60</v>
      </c>
      <c r="AK10" s="153" t="s">
        <v>362</v>
      </c>
      <c r="AL10" s="148"/>
      <c r="AM10" s="149"/>
      <c r="AN10" s="150"/>
      <c r="AO10" s="150"/>
      <c r="AP10" s="150"/>
      <c r="AQ10" s="251" t="s">
        <v>339</v>
      </c>
      <c r="AR10" s="151"/>
      <c r="AS10" s="148" t="s">
        <v>68</v>
      </c>
      <c r="AT10" s="149" t="s">
        <v>68</v>
      </c>
      <c r="AU10" s="149" t="s">
        <v>338</v>
      </c>
      <c r="AV10" s="149" t="s">
        <v>338</v>
      </c>
      <c r="AW10" s="84" t="s">
        <v>68</v>
      </c>
    </row>
    <row r="11" spans="1:49" ht="21.75" customHeight="1">
      <c r="A11" s="53" t="str">
        <f ca="1">INDIRECT(ADDRESS(A$1,A$2,3,TRUE,$B22))</f>
        <v>Ｊ０６</v>
      </c>
      <c r="B11" s="54" t="s">
        <v>293</v>
      </c>
      <c r="C11" s="170">
        <f ca="1">INDIRECT(ADDRESS(C$1,C$2,3,TRUE,$B11))</f>
        <v>72</v>
      </c>
      <c r="D11" s="178">
        <f ca="1">INDIRECT(ADDRESS(D$1,D$2,3,TRUE,$B11))</f>
        <v>7.6</v>
      </c>
      <c r="E11" s="66">
        <f>TIME(,,D11)</f>
        <v>8.101851851851852E-05</v>
      </c>
      <c r="F11" s="134">
        <f ca="1">INDIRECT(ADDRESS(F$1,F$2,3,TRUE,$B11))</f>
        <v>0.2833333333333333</v>
      </c>
      <c r="G11" s="67">
        <f t="shared" si="9"/>
        <v>9.473684210526317</v>
      </c>
      <c r="H11" s="113">
        <f t="shared" si="3"/>
        <v>1.4354066985645935</v>
      </c>
      <c r="I11" s="170">
        <f ca="1" t="shared" si="10" ref="I11:N11">INDIRECT(ADDRESS(I$1,I$2,3,TRUE,$B11))</f>
        <v>30</v>
      </c>
      <c r="J11" s="94">
        <f ca="1" t="shared" si="10"/>
        <v>8</v>
      </c>
      <c r="K11" s="94">
        <f ca="1" t="shared" si="10"/>
        <v>36.3</v>
      </c>
      <c r="L11" s="94">
        <f ca="1" t="shared" si="10"/>
        <v>89.3</v>
      </c>
      <c r="M11" s="166">
        <f ca="1" t="shared" si="10"/>
        <v>6.6</v>
      </c>
      <c r="N11" s="114">
        <f ca="1" t="shared" si="10"/>
        <v>216</v>
      </c>
      <c r="O11" s="70">
        <f t="shared" si="5"/>
        <v>30</v>
      </c>
      <c r="P11" s="257">
        <f ca="1">INDIRECT(ADDRESS(P$1,P$2,3,TRUE,$B11))</f>
        <v>30</v>
      </c>
      <c r="Q11" s="67">
        <f t="shared" si="6"/>
        <v>30</v>
      </c>
      <c r="R11" s="94" t="str">
        <f ca="1">INDIRECT(ADDRESS(R$1,R$2,3,TRUE,$B11))</f>
        <v>DAE11、21</v>
      </c>
      <c r="S11" s="119">
        <f t="shared" si="7"/>
        <v>2.9766666666666666</v>
      </c>
      <c r="T11" s="260">
        <f ca="1" t="shared" si="11" ref="T11:Z11">INDIRECT(ADDRESS(T$1,T$2,3,TRUE,$B11))</f>
        <v>0</v>
      </c>
      <c r="U11" s="182">
        <f ca="1" t="shared" si="11"/>
        <v>3.2</v>
      </c>
      <c r="V11" s="114">
        <f ca="1" t="shared" si="11"/>
        <v>120</v>
      </c>
      <c r="W11" s="182">
        <f ca="1" t="shared" si="11"/>
        <v>1.92</v>
      </c>
      <c r="X11" s="94">
        <f ca="1" t="shared" si="11"/>
        <v>5</v>
      </c>
      <c r="Y11" s="124" t="str">
        <f ca="1" t="shared" si="11"/>
        <v>L1003</v>
      </c>
      <c r="Z11" s="198">
        <f ca="1" t="shared" si="11"/>
        <v>0.391</v>
      </c>
      <c r="AA11" s="185">
        <f ca="1" t="shared" si="8"/>
        <v>2.4</v>
      </c>
      <c r="AB11" s="263">
        <f ca="1">INDIRECT(ADDRESS(AB$1,AB$2,3,TRUE,$B11))</f>
        <v>0</v>
      </c>
      <c r="AC11" s="94">
        <f ca="1">INDIRECT(ADDRESS(AC$1,AC$2,3,TRUE,$B11))</f>
        <v>0</v>
      </c>
      <c r="AD11" s="124" t="str">
        <f ca="1">INDIRECT(ADDRESS(AD$1,AD$2,3,TRUE,$B11))</f>
        <v>な　し</v>
      </c>
      <c r="AE11" s="202">
        <f ca="1">INDIRECT(ADDRESS(AE$1,AE$2,3,TRUE,$B11))</f>
        <v>0</v>
      </c>
      <c r="AF11" s="245">
        <f ca="1" t="shared" si="8"/>
        <v>0</v>
      </c>
      <c r="AG11" s="93">
        <f ca="1">INDIRECT(ADDRESS(AG$1,AG$2,3,TRUE,$B11))</f>
        <v>80</v>
      </c>
      <c r="AH11" s="95">
        <f ca="1">INDIRECT(ADDRESS(AH$1,AH$2,3,TRUE,$B11))</f>
        <v>220</v>
      </c>
      <c r="AI11" s="115" t="s">
        <v>78</v>
      </c>
      <c r="AJ11" s="72">
        <f ca="1">INDIRECT(ADDRESS(AJ$1,AJ$2,3,TRUE,$B11))</f>
        <v>10</v>
      </c>
      <c r="AK11" s="153" t="s">
        <v>93</v>
      </c>
      <c r="AL11" s="148"/>
      <c r="AM11" s="149" t="s">
        <v>68</v>
      </c>
      <c r="AN11" s="149" t="s">
        <v>110</v>
      </c>
      <c r="AO11" s="149" t="s">
        <v>110</v>
      </c>
      <c r="AP11" s="149" t="s">
        <v>110</v>
      </c>
      <c r="AQ11" s="250" t="s">
        <v>339</v>
      </c>
      <c r="AR11" s="84" t="s">
        <v>110</v>
      </c>
      <c r="AS11" s="148" t="s">
        <v>68</v>
      </c>
      <c r="AT11" s="149" t="s">
        <v>68</v>
      </c>
      <c r="AU11" s="149" t="s">
        <v>338</v>
      </c>
      <c r="AV11" s="149" t="s">
        <v>338</v>
      </c>
      <c r="AW11" s="84" t="s">
        <v>339</v>
      </c>
    </row>
    <row r="12" spans="1:49" ht="21.75" customHeight="1">
      <c r="A12" s="53" t="str">
        <f ca="1" t="shared" si="0"/>
        <v>Ｅ３１</v>
      </c>
      <c r="B12" s="54" t="s">
        <v>262</v>
      </c>
      <c r="C12" s="170" t="str">
        <f ca="1" t="shared" si="12" ref="C12:D25">INDIRECT(ADDRESS(C$1,C$2,3,TRUE,$B12))</f>
        <v>棄権</v>
      </c>
      <c r="D12" s="178">
        <f ca="1" t="shared" si="12"/>
        <v>0</v>
      </c>
      <c r="E12" s="66">
        <f aca="true" t="shared" si="13" ref="E12:E25">TIME(,,D12)</f>
        <v>0</v>
      </c>
      <c r="F12" s="134">
        <f ca="1" t="shared" si="2"/>
        <v>0</v>
      </c>
      <c r="G12" s="67" t="e">
        <f t="shared" si="9"/>
        <v>#VALUE!</v>
      </c>
      <c r="H12" s="68" t="e">
        <f t="shared" si="3"/>
        <v>#VALUE!</v>
      </c>
      <c r="I12" s="170">
        <f ca="1" t="shared" si="4"/>
        <v>26</v>
      </c>
      <c r="J12" s="94">
        <f ca="1" t="shared" si="4"/>
        <v>0</v>
      </c>
      <c r="K12" s="94">
        <f ca="1" t="shared" si="4"/>
        <v>70</v>
      </c>
      <c r="L12" s="94">
        <f ca="1" t="shared" si="4"/>
        <v>130</v>
      </c>
      <c r="M12" s="166">
        <f ca="1" t="shared" si="4"/>
        <v>6.5</v>
      </c>
      <c r="N12" s="114">
        <f ca="1" t="shared" si="4"/>
        <v>240</v>
      </c>
      <c r="O12" s="70">
        <f t="shared" si="5"/>
        <v>26</v>
      </c>
      <c r="P12" s="257">
        <f ca="1" t="shared" si="4"/>
        <v>51.5</v>
      </c>
      <c r="Q12" s="67">
        <f t="shared" si="6"/>
        <v>13.12621359223301</v>
      </c>
      <c r="R12" s="94" t="str">
        <f ca="1">INDIRECT(ADDRESS(R$1,R$2,3,TRUE,$B12))</f>
        <v>NACA4412</v>
      </c>
      <c r="S12" s="119">
        <f t="shared" si="7"/>
        <v>2.5242718446601944</v>
      </c>
      <c r="T12" s="260">
        <f ca="1" t="shared" si="4"/>
        <v>30</v>
      </c>
      <c r="U12" s="182">
        <f ca="1" t="shared" si="4"/>
        <v>3.4</v>
      </c>
      <c r="V12" s="114">
        <f ca="1" t="shared" si="4"/>
        <v>200</v>
      </c>
      <c r="W12" s="182">
        <f ca="1" t="shared" si="4"/>
        <v>7.42</v>
      </c>
      <c r="X12" s="94">
        <f ca="1" t="shared" si="4"/>
        <v>3</v>
      </c>
      <c r="Y12" s="124" t="str">
        <f ca="1" t="shared" si="8"/>
        <v>NACA0308</v>
      </c>
      <c r="Z12" s="198">
        <f ca="1" t="shared" si="8"/>
        <v>0</v>
      </c>
      <c r="AA12" s="185">
        <f ca="1" t="shared" si="8"/>
        <v>0</v>
      </c>
      <c r="AB12" s="263">
        <f ca="1" t="shared" si="8"/>
        <v>3.71</v>
      </c>
      <c r="AC12" s="94">
        <f ca="1" t="shared" si="8"/>
        <v>0</v>
      </c>
      <c r="AD12" s="124" t="str">
        <f ca="1" t="shared" si="8"/>
        <v>NACA0308</v>
      </c>
      <c r="AE12" s="202">
        <f ca="1" t="shared" si="8"/>
        <v>0.016</v>
      </c>
      <c r="AF12" s="245">
        <f ca="1" t="shared" si="8"/>
        <v>0</v>
      </c>
      <c r="AG12" s="93">
        <f ca="1" t="shared" si="8"/>
        <v>0</v>
      </c>
      <c r="AH12" s="95">
        <f ca="1" t="shared" si="8"/>
        <v>0</v>
      </c>
      <c r="AI12" s="115" t="s">
        <v>78</v>
      </c>
      <c r="AJ12" s="72">
        <f ca="1" t="shared" si="8"/>
        <v>0</v>
      </c>
      <c r="AK12" s="78" t="s">
        <v>362</v>
      </c>
      <c r="AL12" s="148" t="s">
        <v>92</v>
      </c>
      <c r="AM12" s="149" t="s">
        <v>68</v>
      </c>
      <c r="AN12" s="149" t="s">
        <v>68</v>
      </c>
      <c r="AO12" s="150"/>
      <c r="AP12" s="149" t="s">
        <v>72</v>
      </c>
      <c r="AQ12" s="250" t="s">
        <v>339</v>
      </c>
      <c r="AR12" s="84" t="s">
        <v>72</v>
      </c>
      <c r="AS12" s="148" t="s">
        <v>68</v>
      </c>
      <c r="AT12" s="149" t="s">
        <v>68</v>
      </c>
      <c r="AU12" s="149" t="s">
        <v>338</v>
      </c>
      <c r="AV12" s="149" t="s">
        <v>338</v>
      </c>
      <c r="AW12" s="84" t="s">
        <v>72</v>
      </c>
    </row>
    <row r="13" spans="1:49" ht="21.75" customHeight="1">
      <c r="A13" s="53" t="str">
        <f ca="1" t="shared" si="0"/>
        <v>Ｊ７５</v>
      </c>
      <c r="B13" s="56" t="s">
        <v>263</v>
      </c>
      <c r="C13" s="170">
        <f ca="1" t="shared" si="12"/>
        <v>24823.01</v>
      </c>
      <c r="D13" s="178">
        <f ca="1" t="shared" si="12"/>
        <v>4080</v>
      </c>
      <c r="E13" s="66">
        <f t="shared" si="13"/>
        <v>0.04722222222222222</v>
      </c>
      <c r="F13" s="134">
        <f ca="1" t="shared" si="2"/>
        <v>0.3034722222222222</v>
      </c>
      <c r="G13" s="67">
        <f t="shared" si="9"/>
        <v>6.084071078431372</v>
      </c>
      <c r="H13" s="68">
        <f t="shared" si="3"/>
        <v>0.8691530112044817</v>
      </c>
      <c r="I13" s="170">
        <f ca="1" t="shared" si="4"/>
        <v>32</v>
      </c>
      <c r="J13" s="94">
        <f ca="1" t="shared" si="4"/>
        <v>0</v>
      </c>
      <c r="K13" s="94">
        <f ca="1" t="shared" si="4"/>
        <v>35</v>
      </c>
      <c r="L13" s="94">
        <f ca="1" t="shared" si="4"/>
        <v>94</v>
      </c>
      <c r="M13" s="166">
        <f ca="1" t="shared" si="4"/>
        <v>7</v>
      </c>
      <c r="N13" s="114">
        <f ca="1" t="shared" si="4"/>
        <v>233</v>
      </c>
      <c r="O13" s="70">
        <f t="shared" si="5"/>
        <v>32</v>
      </c>
      <c r="P13" s="257">
        <f ca="1" t="shared" si="4"/>
        <v>28.8</v>
      </c>
      <c r="Q13" s="67">
        <f t="shared" si="6"/>
        <v>35.55555555555556</v>
      </c>
      <c r="R13" s="94" t="str">
        <f ca="1" t="shared" si="4"/>
        <v>DAE11,21,31</v>
      </c>
      <c r="S13" s="119">
        <f t="shared" si="7"/>
        <v>3.263888888888889</v>
      </c>
      <c r="T13" s="260">
        <f ca="1" t="shared" si="4"/>
        <v>35</v>
      </c>
      <c r="U13" s="182">
        <f ca="1" t="shared" si="4"/>
        <v>3</v>
      </c>
      <c r="V13" s="114">
        <f ca="1" t="shared" si="4"/>
        <v>140</v>
      </c>
      <c r="W13" s="182">
        <f ca="1" t="shared" si="4"/>
        <v>2</v>
      </c>
      <c r="X13" s="94">
        <f ca="1" t="shared" si="4"/>
        <v>3.2</v>
      </c>
      <c r="Y13" s="124" t="str">
        <f ca="1" t="shared" si="8"/>
        <v>NACA0009</v>
      </c>
      <c r="Z13" s="198">
        <f ca="1" t="shared" si="8"/>
        <v>0.38</v>
      </c>
      <c r="AA13" s="185">
        <f ca="1" t="shared" si="8"/>
        <v>0</v>
      </c>
      <c r="AB13" s="263">
        <f ca="1" t="shared" si="8"/>
        <v>2.1</v>
      </c>
      <c r="AC13" s="94">
        <f ca="1" t="shared" si="8"/>
        <v>3</v>
      </c>
      <c r="AD13" s="124" t="str">
        <f ca="1" t="shared" si="8"/>
        <v>NACA0009</v>
      </c>
      <c r="AE13" s="202">
        <f ca="1" t="shared" si="8"/>
        <v>0.014</v>
      </c>
      <c r="AF13" s="245">
        <f ca="1" t="shared" si="8"/>
        <v>0</v>
      </c>
      <c r="AG13" s="93">
        <f ca="1" t="shared" si="8"/>
        <v>90</v>
      </c>
      <c r="AH13" s="95">
        <f ca="1" t="shared" si="8"/>
        <v>250</v>
      </c>
      <c r="AI13" s="115" t="s">
        <v>78</v>
      </c>
      <c r="AJ13" s="72">
        <f ca="1" t="shared" si="8"/>
        <v>30</v>
      </c>
      <c r="AK13" s="78" t="s">
        <v>79</v>
      </c>
      <c r="AL13" s="148" t="s">
        <v>68</v>
      </c>
      <c r="AM13" s="149" t="s">
        <v>68</v>
      </c>
      <c r="AN13" s="69"/>
      <c r="AO13" s="83"/>
      <c r="AP13" s="71"/>
      <c r="AQ13" s="149" t="s">
        <v>68</v>
      </c>
      <c r="AR13" s="79"/>
      <c r="AS13" s="148" t="s">
        <v>68</v>
      </c>
      <c r="AT13" s="149" t="s">
        <v>68</v>
      </c>
      <c r="AU13" s="149" t="s">
        <v>338</v>
      </c>
      <c r="AV13" s="149" t="s">
        <v>338</v>
      </c>
      <c r="AW13" s="84" t="s">
        <v>72</v>
      </c>
    </row>
    <row r="14" spans="1:49" ht="21.75" customHeight="1">
      <c r="A14" s="53" t="str">
        <f ca="1" t="shared" si="0"/>
        <v>Ｈ４８</v>
      </c>
      <c r="B14" s="56" t="s">
        <v>89</v>
      </c>
      <c r="C14" s="170">
        <f ca="1" t="shared" si="12"/>
        <v>68.26</v>
      </c>
      <c r="D14" s="178">
        <f ca="1" t="shared" si="12"/>
        <v>6</v>
      </c>
      <c r="E14" s="66">
        <f t="shared" si="13"/>
        <v>6.944444444444444E-05</v>
      </c>
      <c r="F14" s="134">
        <f ca="1" t="shared" si="2"/>
        <v>0.3076388888888889</v>
      </c>
      <c r="G14" s="67">
        <f t="shared" si="9"/>
        <v>11.376666666666667</v>
      </c>
      <c r="H14" s="68">
        <f t="shared" si="3"/>
        <v>1.5800925925925926</v>
      </c>
      <c r="I14" s="170">
        <f ca="1" t="shared" si="4"/>
        <v>30</v>
      </c>
      <c r="J14" s="94">
        <f ca="1" t="shared" si="4"/>
        <v>5.25</v>
      </c>
      <c r="K14" s="94">
        <f ca="1" t="shared" si="4"/>
        <v>56</v>
      </c>
      <c r="L14" s="94">
        <f ca="1" t="shared" si="4"/>
        <v>104.76</v>
      </c>
      <c r="M14" s="166">
        <f ca="1" t="shared" si="4"/>
        <v>7.2</v>
      </c>
      <c r="N14" s="114">
        <f ca="1" t="shared" si="4"/>
        <v>280</v>
      </c>
      <c r="O14" s="70">
        <f aca="true" t="shared" si="14" ref="O14:O20">I14</f>
        <v>30</v>
      </c>
      <c r="P14" s="257">
        <f ca="1" t="shared" si="4"/>
        <v>32.07</v>
      </c>
      <c r="Q14" s="67">
        <f aca="true" t="shared" si="15" ref="Q14:Q20">I14*I14/P14</f>
        <v>28.06361085126286</v>
      </c>
      <c r="R14" s="94" t="str">
        <f ca="1" t="shared" si="4"/>
        <v>DAE11,21,31</v>
      </c>
      <c r="S14" s="119">
        <f aca="true" t="shared" si="16" ref="S14:S20">L14/P14</f>
        <v>3.2666043030869973</v>
      </c>
      <c r="T14" s="260">
        <f ca="1" t="shared" si="4"/>
        <v>37.44</v>
      </c>
      <c r="U14" s="182">
        <f ca="1" t="shared" si="4"/>
        <v>2.54</v>
      </c>
      <c r="V14" s="114">
        <f ca="1" t="shared" si="4"/>
        <v>160</v>
      </c>
      <c r="W14" s="182">
        <f ca="1" t="shared" si="4"/>
        <v>3.34</v>
      </c>
      <c r="X14" s="94">
        <f ca="1" t="shared" si="4"/>
        <v>3.86</v>
      </c>
      <c r="Y14" s="124" t="str">
        <f ca="1" t="shared" si="8"/>
        <v>NACA0009</v>
      </c>
      <c r="Z14" s="198">
        <f ca="1" t="shared" si="8"/>
        <v>0.39</v>
      </c>
      <c r="AA14" s="185" t="str">
        <f ca="1" t="shared" si="8"/>
        <v>-</v>
      </c>
      <c r="AB14" s="263">
        <f ca="1" t="shared" si="8"/>
        <v>1.58</v>
      </c>
      <c r="AC14" s="94">
        <f ca="1" t="shared" si="8"/>
        <v>2.16</v>
      </c>
      <c r="AD14" s="124" t="str">
        <f ca="1" t="shared" si="8"/>
        <v>NACA0009</v>
      </c>
      <c r="AE14" s="202">
        <f ca="1" t="shared" si="8"/>
        <v>0.007</v>
      </c>
      <c r="AF14" s="245" t="str">
        <f ca="1" t="shared" si="8"/>
        <v>-</v>
      </c>
      <c r="AG14" s="93">
        <f ca="1" t="shared" si="8"/>
        <v>80</v>
      </c>
      <c r="AH14" s="95">
        <f ca="1" t="shared" si="8"/>
        <v>300</v>
      </c>
      <c r="AI14" s="115" t="s">
        <v>78</v>
      </c>
      <c r="AJ14" s="72">
        <f ca="1" t="shared" si="8"/>
        <v>10</v>
      </c>
      <c r="AK14" s="78" t="s">
        <v>79</v>
      </c>
      <c r="AL14" s="148" t="s">
        <v>68</v>
      </c>
      <c r="AM14" s="149" t="s">
        <v>68</v>
      </c>
      <c r="AN14" s="149" t="s">
        <v>68</v>
      </c>
      <c r="AO14" s="149" t="s">
        <v>68</v>
      </c>
      <c r="AP14" s="83" t="s">
        <v>72</v>
      </c>
      <c r="AQ14" s="253" t="s">
        <v>339</v>
      </c>
      <c r="AR14" s="81" t="s">
        <v>72</v>
      </c>
      <c r="AS14" s="148" t="s">
        <v>68</v>
      </c>
      <c r="AT14" s="149" t="s">
        <v>68</v>
      </c>
      <c r="AU14" s="149" t="s">
        <v>338</v>
      </c>
      <c r="AV14" s="149" t="s">
        <v>338</v>
      </c>
      <c r="AW14" s="84" t="s">
        <v>72</v>
      </c>
    </row>
    <row r="15" spans="1:49" ht="21.75" customHeight="1">
      <c r="A15" s="53" t="str">
        <f ca="1" t="shared" si="0"/>
        <v>Ｊ２１</v>
      </c>
      <c r="B15" s="56" t="s">
        <v>88</v>
      </c>
      <c r="C15" s="170">
        <f ca="1" t="shared" si="12"/>
        <v>44.71</v>
      </c>
      <c r="D15" s="178">
        <f ca="1" t="shared" si="12"/>
        <v>9</v>
      </c>
      <c r="E15" s="66">
        <f t="shared" si="13"/>
        <v>0.00010416666666666667</v>
      </c>
      <c r="F15" s="134">
        <f ca="1" t="shared" si="2"/>
        <v>0.3125</v>
      </c>
      <c r="G15" s="67">
        <f t="shared" si="9"/>
        <v>4.967777777777778</v>
      </c>
      <c r="H15" s="68">
        <f t="shared" si="3"/>
        <v>0.6805175038051751</v>
      </c>
      <c r="I15" s="170">
        <f ca="1" t="shared" si="4"/>
        <v>30</v>
      </c>
      <c r="J15" s="94">
        <f ca="1" t="shared" si="4"/>
        <v>8.775</v>
      </c>
      <c r="K15" s="94">
        <f ca="1" t="shared" si="4"/>
        <v>44</v>
      </c>
      <c r="L15" s="94">
        <f ca="1" t="shared" si="4"/>
        <v>98</v>
      </c>
      <c r="M15" s="166">
        <f ca="1" t="shared" si="4"/>
        <v>7.3</v>
      </c>
      <c r="N15" s="114">
        <f ca="1" t="shared" si="4"/>
        <v>220</v>
      </c>
      <c r="O15" s="70">
        <f t="shared" si="14"/>
        <v>30</v>
      </c>
      <c r="P15" s="257">
        <f ca="1" t="shared" si="4"/>
        <v>28.36</v>
      </c>
      <c r="Q15" s="67">
        <f t="shared" si="15"/>
        <v>31.734837799717912</v>
      </c>
      <c r="R15" s="94" t="str">
        <f ca="1" t="shared" si="4"/>
        <v>DAE21,31</v>
      </c>
      <c r="S15" s="119">
        <f t="shared" si="16"/>
        <v>3.455571227080395</v>
      </c>
      <c r="T15" s="260">
        <f ca="1" t="shared" si="4"/>
        <v>41</v>
      </c>
      <c r="U15" s="182" t="str">
        <f ca="1" t="shared" si="4"/>
        <v>3.0(前段)､2.6(後段)</v>
      </c>
      <c r="V15" s="114" t="str">
        <f ca="1" t="shared" si="4"/>
        <v>130(前段)､145(後段)</v>
      </c>
      <c r="W15" s="182">
        <f ca="1" t="shared" si="4"/>
        <v>3.64</v>
      </c>
      <c r="X15" s="94">
        <f ca="1" t="shared" si="4"/>
        <v>6.02</v>
      </c>
      <c r="Y15" s="124" t="str">
        <f ca="1" t="shared" si="8"/>
        <v>NACA0009</v>
      </c>
      <c r="Z15" s="198">
        <f ca="1" t="shared" si="8"/>
        <v>0.7</v>
      </c>
      <c r="AA15" s="185">
        <f ca="1" t="shared" si="8"/>
        <v>3.85</v>
      </c>
      <c r="AB15" s="263">
        <f ca="1" t="shared" si="8"/>
        <v>0.522</v>
      </c>
      <c r="AC15" s="94">
        <f ca="1" t="shared" si="8"/>
        <v>1.5</v>
      </c>
      <c r="AD15" s="124" t="str">
        <f ca="1" t="shared" si="8"/>
        <v>NACA0009</v>
      </c>
      <c r="AE15" s="202">
        <f ca="1" t="shared" si="8"/>
        <v>0</v>
      </c>
      <c r="AF15" s="245">
        <f ca="1" t="shared" si="8"/>
        <v>0</v>
      </c>
      <c r="AG15" s="93">
        <f ca="1" t="shared" si="8"/>
        <v>90</v>
      </c>
      <c r="AH15" s="95">
        <f ca="1" t="shared" si="8"/>
        <v>230</v>
      </c>
      <c r="AI15" s="115" t="s">
        <v>78</v>
      </c>
      <c r="AJ15" s="72">
        <f ca="1" t="shared" si="8"/>
        <v>20</v>
      </c>
      <c r="AK15" s="153" t="s">
        <v>93</v>
      </c>
      <c r="AL15" s="148" t="s">
        <v>68</v>
      </c>
      <c r="AM15" s="149" t="s">
        <v>68</v>
      </c>
      <c r="AN15" s="149" t="s">
        <v>339</v>
      </c>
      <c r="AO15" s="149" t="s">
        <v>339</v>
      </c>
      <c r="AP15" s="149" t="s">
        <v>339</v>
      </c>
      <c r="AQ15" s="250" t="s">
        <v>339</v>
      </c>
      <c r="AR15" s="84" t="s">
        <v>110</v>
      </c>
      <c r="AS15" s="80" t="s">
        <v>68</v>
      </c>
      <c r="AT15" s="80" t="s">
        <v>68</v>
      </c>
      <c r="AU15" s="80" t="s">
        <v>338</v>
      </c>
      <c r="AV15" s="80" t="s">
        <v>338</v>
      </c>
      <c r="AW15" s="84" t="s">
        <v>68</v>
      </c>
    </row>
    <row r="16" spans="1:49" ht="21.75" customHeight="1">
      <c r="A16" s="53" t="str">
        <f ca="1" t="shared" si="0"/>
        <v>Ｋ０８</v>
      </c>
      <c r="B16" s="54" t="s">
        <v>73</v>
      </c>
      <c r="C16" s="170">
        <f ca="1" t="shared" si="12"/>
        <v>34654.1</v>
      </c>
      <c r="D16" s="178">
        <f ca="1" t="shared" si="12"/>
        <v>6840</v>
      </c>
      <c r="E16" s="66">
        <f t="shared" si="13"/>
        <v>0.07916666666666666</v>
      </c>
      <c r="F16" s="134">
        <f ca="1" t="shared" si="2"/>
        <v>0.3597222222222222</v>
      </c>
      <c r="G16" s="67">
        <f t="shared" si="9"/>
        <v>5.066388888888889</v>
      </c>
      <c r="H16" s="68">
        <f t="shared" si="3"/>
        <v>0.7036651234567901</v>
      </c>
      <c r="I16" s="170">
        <f ca="1" t="shared" si="4"/>
        <v>32</v>
      </c>
      <c r="J16" s="94">
        <f ca="1" t="shared" si="4"/>
        <v>8.1</v>
      </c>
      <c r="K16" s="94">
        <f ca="1" t="shared" si="4"/>
        <v>36.4</v>
      </c>
      <c r="L16" s="94">
        <f ca="1" t="shared" si="4"/>
        <v>86.4</v>
      </c>
      <c r="M16" s="166">
        <f ca="1" t="shared" si="4"/>
        <v>7.2</v>
      </c>
      <c r="N16" s="114">
        <f ca="1" t="shared" si="4"/>
        <v>210</v>
      </c>
      <c r="O16" s="70">
        <f t="shared" si="14"/>
        <v>32</v>
      </c>
      <c r="P16" s="257">
        <f ca="1" t="shared" si="4"/>
        <v>28.211</v>
      </c>
      <c r="Q16" s="67">
        <f t="shared" si="15"/>
        <v>36.29789798305626</v>
      </c>
      <c r="R16" s="94" t="str">
        <f ca="1" t="shared" si="4"/>
        <v>DAE21,41</v>
      </c>
      <c r="S16" s="119">
        <f t="shared" si="16"/>
        <v>3.0626351423203717</v>
      </c>
      <c r="T16" s="260">
        <f ca="1" t="shared" si="4"/>
        <v>34.5</v>
      </c>
      <c r="U16" s="182">
        <f ca="1" t="shared" si="4"/>
        <v>3</v>
      </c>
      <c r="V16" s="114">
        <f ca="1" t="shared" si="4"/>
        <v>130</v>
      </c>
      <c r="W16" s="182">
        <f ca="1" t="shared" si="4"/>
        <v>1.68</v>
      </c>
      <c r="X16" s="94">
        <f ca="1" t="shared" si="4"/>
        <v>3.36</v>
      </c>
      <c r="Y16" s="124" t="str">
        <f ca="1" t="shared" si="8"/>
        <v>NACA0009</v>
      </c>
      <c r="Z16" s="198">
        <f ca="1" t="shared" si="8"/>
        <v>0.299899518</v>
      </c>
      <c r="AA16" s="185">
        <f ca="1" t="shared" si="8"/>
        <v>1.510291357</v>
      </c>
      <c r="AB16" s="263">
        <f ca="1" t="shared" si="8"/>
        <v>1.85</v>
      </c>
      <c r="AC16" s="94">
        <f ca="1" t="shared" si="8"/>
        <v>2.55</v>
      </c>
      <c r="AD16" s="124" t="str">
        <f ca="1" t="shared" si="8"/>
        <v>NACA0009</v>
      </c>
      <c r="AE16" s="202">
        <f ca="1" t="shared" si="8"/>
        <v>0.011271091</v>
      </c>
      <c r="AF16" s="245">
        <f ca="1" t="shared" si="8"/>
        <v>0.00193722</v>
      </c>
      <c r="AG16" s="93">
        <f ca="1" t="shared" si="8"/>
        <v>90</v>
      </c>
      <c r="AH16" s="95">
        <f ca="1" t="shared" si="8"/>
        <v>220</v>
      </c>
      <c r="AI16" s="115" t="s">
        <v>78</v>
      </c>
      <c r="AJ16" s="72">
        <f ca="1" t="shared" si="8"/>
        <v>60</v>
      </c>
      <c r="AK16" s="78" t="s">
        <v>79</v>
      </c>
      <c r="AL16" s="148" t="s">
        <v>68</v>
      </c>
      <c r="AM16" s="149" t="s">
        <v>68</v>
      </c>
      <c r="AN16" s="149" t="s">
        <v>68</v>
      </c>
      <c r="AO16" s="83" t="s">
        <v>72</v>
      </c>
      <c r="AP16" s="149" t="s">
        <v>68</v>
      </c>
      <c r="AQ16" s="253" t="s">
        <v>339</v>
      </c>
      <c r="AR16" s="84" t="s">
        <v>117</v>
      </c>
      <c r="AS16" s="80" t="s">
        <v>68</v>
      </c>
      <c r="AT16" s="80" t="s">
        <v>68</v>
      </c>
      <c r="AU16" s="80" t="s">
        <v>338</v>
      </c>
      <c r="AV16" s="80" t="s">
        <v>338</v>
      </c>
      <c r="AW16" s="82" t="s">
        <v>72</v>
      </c>
    </row>
    <row r="17" spans="1:49" ht="21.75" customHeight="1">
      <c r="A17" s="53" t="str">
        <f ca="1" t="shared" si="0"/>
        <v>Ｈ９０</v>
      </c>
      <c r="B17" s="54" t="s">
        <v>259</v>
      </c>
      <c r="C17" s="170">
        <f ca="1" t="shared" si="12"/>
        <v>435.64</v>
      </c>
      <c r="D17" s="178">
        <f ca="1" t="shared" si="12"/>
        <v>55.2</v>
      </c>
      <c r="E17" s="66">
        <f t="shared" si="13"/>
        <v>0.000636574074074074</v>
      </c>
      <c r="F17" s="134">
        <f ca="1" t="shared" si="2"/>
        <v>0.3729166666666666</v>
      </c>
      <c r="G17" s="67">
        <f t="shared" si="9"/>
        <v>7.892028985507245</v>
      </c>
      <c r="H17" s="68">
        <f t="shared" si="3"/>
        <v>0.9508468657237644</v>
      </c>
      <c r="I17" s="170">
        <f ca="1" t="shared" si="4"/>
        <v>36</v>
      </c>
      <c r="J17" s="94">
        <f ca="1" t="shared" si="4"/>
        <v>9</v>
      </c>
      <c r="K17" s="94">
        <f ca="1" t="shared" si="4"/>
        <v>55</v>
      </c>
      <c r="L17" s="94">
        <f ca="1" t="shared" si="4"/>
        <v>180</v>
      </c>
      <c r="M17" s="166">
        <f ca="1" t="shared" si="4"/>
        <v>8.3</v>
      </c>
      <c r="N17" s="114">
        <f ca="1" t="shared" si="4"/>
        <v>600</v>
      </c>
      <c r="O17" s="70">
        <f t="shared" si="14"/>
        <v>36</v>
      </c>
      <c r="P17" s="257">
        <f ca="1" t="shared" si="4"/>
        <v>44.3</v>
      </c>
      <c r="Q17" s="67">
        <f t="shared" si="15"/>
        <v>29.25507900677201</v>
      </c>
      <c r="R17" s="94" t="str">
        <f ca="1" t="shared" si="4"/>
        <v>DAE21,31</v>
      </c>
      <c r="S17" s="119">
        <f t="shared" si="16"/>
        <v>4.063205417607223</v>
      </c>
      <c r="T17" s="260">
        <f ca="1" t="shared" si="4"/>
        <v>36</v>
      </c>
      <c r="U17" s="182">
        <f ca="1" t="shared" si="4"/>
        <v>3.6</v>
      </c>
      <c r="V17" s="114">
        <f ca="1" t="shared" si="4"/>
        <v>170</v>
      </c>
      <c r="W17" s="182">
        <f ca="1" t="shared" si="4"/>
        <v>4.59</v>
      </c>
      <c r="X17" s="94">
        <f ca="1" t="shared" si="4"/>
        <v>4.5</v>
      </c>
      <c r="Y17" s="124" t="str">
        <f ca="1" t="shared" si="8"/>
        <v>NACA0009</v>
      </c>
      <c r="Z17" s="198">
        <f ca="1" t="shared" si="8"/>
        <v>0.47</v>
      </c>
      <c r="AA17" s="185">
        <f ca="1" t="shared" si="8"/>
        <v>2.12</v>
      </c>
      <c r="AB17" s="263">
        <f ca="1" t="shared" si="8"/>
        <v>3.34</v>
      </c>
      <c r="AC17" s="94">
        <f ca="1" t="shared" si="8"/>
        <v>2.7</v>
      </c>
      <c r="AD17" s="124" t="str">
        <f ca="1" t="shared" si="8"/>
        <v>NACA0009</v>
      </c>
      <c r="AE17" s="202">
        <f ca="1" t="shared" si="8"/>
        <v>0.013</v>
      </c>
      <c r="AF17" s="245">
        <f ca="1" t="shared" si="8"/>
        <v>0.002</v>
      </c>
      <c r="AG17" s="93">
        <f ca="1" t="shared" si="8"/>
        <v>90</v>
      </c>
      <c r="AH17" s="95">
        <f ca="1" t="shared" si="8"/>
        <v>600</v>
      </c>
      <c r="AI17" s="115" t="s">
        <v>78</v>
      </c>
      <c r="AJ17" s="72">
        <f ca="1" t="shared" si="8"/>
        <v>10</v>
      </c>
      <c r="AK17" s="153" t="s">
        <v>93</v>
      </c>
      <c r="AL17" s="148" t="s">
        <v>68</v>
      </c>
      <c r="AM17" s="149" t="s">
        <v>68</v>
      </c>
      <c r="AN17" s="149" t="s">
        <v>68</v>
      </c>
      <c r="AO17" s="71"/>
      <c r="AP17" s="71"/>
      <c r="AQ17" s="252" t="s">
        <v>339</v>
      </c>
      <c r="AR17" s="79"/>
      <c r="AS17" s="80" t="s">
        <v>68</v>
      </c>
      <c r="AT17" s="80" t="s">
        <v>68</v>
      </c>
      <c r="AU17" s="80" t="s">
        <v>338</v>
      </c>
      <c r="AV17" s="80" t="s">
        <v>338</v>
      </c>
      <c r="AW17" s="82" t="s">
        <v>72</v>
      </c>
    </row>
    <row r="18" spans="1:49" ht="21.75" customHeight="1">
      <c r="A18" s="53" t="str">
        <f ca="1" t="shared" si="0"/>
        <v>Ｈ０５</v>
      </c>
      <c r="B18" s="54" t="s">
        <v>260</v>
      </c>
      <c r="C18" s="170" t="str">
        <f ca="1" t="shared" si="12"/>
        <v>棄権</v>
      </c>
      <c r="D18" s="178">
        <f ca="1" t="shared" si="12"/>
        <v>0</v>
      </c>
      <c r="E18" s="66">
        <f t="shared" si="13"/>
        <v>0</v>
      </c>
      <c r="F18" s="134">
        <f ca="1" t="shared" si="2"/>
        <v>0</v>
      </c>
      <c r="G18" s="67" t="e">
        <f t="shared" si="9"/>
        <v>#VALUE!</v>
      </c>
      <c r="H18" s="68" t="e">
        <f t="shared" si="3"/>
        <v>#VALUE!</v>
      </c>
      <c r="I18" s="170">
        <f ca="1" t="shared" si="4"/>
        <v>0</v>
      </c>
      <c r="J18" s="94">
        <f ca="1" t="shared" si="4"/>
        <v>0</v>
      </c>
      <c r="K18" s="94">
        <f ca="1" t="shared" si="4"/>
        <v>0</v>
      </c>
      <c r="L18" s="94">
        <f ca="1" t="shared" si="4"/>
        <v>0</v>
      </c>
      <c r="M18" s="166">
        <f ca="1" t="shared" si="4"/>
        <v>0</v>
      </c>
      <c r="N18" s="114">
        <f ca="1" t="shared" si="4"/>
        <v>0</v>
      </c>
      <c r="O18" s="70">
        <f t="shared" si="14"/>
        <v>0</v>
      </c>
      <c r="P18" s="257">
        <f ca="1" t="shared" si="4"/>
        <v>0</v>
      </c>
      <c r="Q18" s="67" t="e">
        <f t="shared" si="15"/>
        <v>#DIV/0!</v>
      </c>
      <c r="R18" s="94">
        <f ca="1" t="shared" si="4"/>
        <v>0</v>
      </c>
      <c r="S18" s="119" t="e">
        <f t="shared" si="16"/>
        <v>#DIV/0!</v>
      </c>
      <c r="T18" s="260">
        <f ca="1" t="shared" si="4"/>
        <v>0</v>
      </c>
      <c r="U18" s="182">
        <f ca="1" t="shared" si="4"/>
        <v>0</v>
      </c>
      <c r="V18" s="114">
        <f ca="1" t="shared" si="4"/>
        <v>0</v>
      </c>
      <c r="W18" s="182">
        <f ca="1" t="shared" si="4"/>
        <v>0</v>
      </c>
      <c r="X18" s="94">
        <f ca="1" t="shared" si="4"/>
        <v>0</v>
      </c>
      <c r="Y18" s="124">
        <f ca="1" t="shared" si="8"/>
        <v>0</v>
      </c>
      <c r="Z18" s="198">
        <f ca="1" t="shared" si="8"/>
        <v>0</v>
      </c>
      <c r="AA18" s="185">
        <f ca="1" t="shared" si="8"/>
        <v>0</v>
      </c>
      <c r="AB18" s="263">
        <f ca="1" t="shared" si="8"/>
        <v>0</v>
      </c>
      <c r="AC18" s="94">
        <f ca="1" t="shared" si="8"/>
        <v>0</v>
      </c>
      <c r="AD18" s="124">
        <f ca="1" t="shared" si="8"/>
        <v>0</v>
      </c>
      <c r="AE18" s="202">
        <f ca="1" t="shared" si="8"/>
        <v>0</v>
      </c>
      <c r="AF18" s="245">
        <f ca="1" t="shared" si="8"/>
        <v>0</v>
      </c>
      <c r="AG18" s="93">
        <f ca="1" t="shared" si="8"/>
        <v>0</v>
      </c>
      <c r="AH18" s="95">
        <f ca="1" t="shared" si="8"/>
        <v>0</v>
      </c>
      <c r="AI18" s="115" t="s">
        <v>78</v>
      </c>
      <c r="AJ18" s="72">
        <f ca="1" t="shared" si="8"/>
        <v>0</v>
      </c>
      <c r="AK18" s="78"/>
      <c r="AL18" s="148" t="s">
        <v>339</v>
      </c>
      <c r="AM18" s="149" t="s">
        <v>339</v>
      </c>
      <c r="AN18" s="80" t="s">
        <v>111</v>
      </c>
      <c r="AO18" s="83" t="s">
        <v>111</v>
      </c>
      <c r="AP18" s="83" t="s">
        <v>72</v>
      </c>
      <c r="AQ18" s="253" t="s">
        <v>339</v>
      </c>
      <c r="AR18" s="81" t="s">
        <v>72</v>
      </c>
      <c r="AS18" s="80" t="s">
        <v>339</v>
      </c>
      <c r="AT18" s="80" t="s">
        <v>339</v>
      </c>
      <c r="AU18" s="80" t="s">
        <v>339</v>
      </c>
      <c r="AV18" s="80" t="s">
        <v>339</v>
      </c>
      <c r="AW18" s="84" t="s">
        <v>339</v>
      </c>
    </row>
    <row r="19" spans="1:49" ht="21.75" customHeight="1">
      <c r="A19" s="53" t="str">
        <f ca="1" t="shared" si="0"/>
        <v>Ｊ４７</v>
      </c>
      <c r="B19" s="54" t="s">
        <v>71</v>
      </c>
      <c r="C19" s="170">
        <f ca="1">INDIRECT(ADDRESS(C$1,C$2,3,TRUE,B19))</f>
        <v>19.7</v>
      </c>
      <c r="D19" s="178">
        <f ca="1" t="shared" si="12"/>
        <v>6.37</v>
      </c>
      <c r="E19" s="66">
        <f t="shared" si="13"/>
        <v>6.944444444444444E-05</v>
      </c>
      <c r="F19" s="134">
        <f ca="1" t="shared" si="2"/>
        <v>0.38125</v>
      </c>
      <c r="G19" s="67">
        <f>C19/D19</f>
        <v>3.0926216640502355</v>
      </c>
      <c r="H19" s="68">
        <f>G19/M19</f>
        <v>0.42364680329455284</v>
      </c>
      <c r="I19" s="170">
        <f ca="1" t="shared" si="4"/>
        <v>28.5</v>
      </c>
      <c r="J19" s="94">
        <f ca="1" t="shared" si="4"/>
        <v>8</v>
      </c>
      <c r="K19" s="94">
        <f ca="1" t="shared" si="4"/>
        <v>45</v>
      </c>
      <c r="L19" s="94">
        <f ca="1" t="shared" si="4"/>
        <v>103</v>
      </c>
      <c r="M19" s="166">
        <f ca="1" t="shared" si="4"/>
        <v>7.3</v>
      </c>
      <c r="N19" s="114">
        <f ca="1" t="shared" si="4"/>
        <v>290</v>
      </c>
      <c r="O19" s="70">
        <f>I19</f>
        <v>28.5</v>
      </c>
      <c r="P19" s="257">
        <f ca="1" t="shared" si="4"/>
        <v>29</v>
      </c>
      <c r="Q19" s="67">
        <f>I19*I19/P19</f>
        <v>28.00862068965517</v>
      </c>
      <c r="R19" s="94" t="str">
        <f ca="1" t="shared" si="4"/>
        <v>DAE11</v>
      </c>
      <c r="S19" s="119">
        <f>L19/P19</f>
        <v>3.5517241379310347</v>
      </c>
      <c r="T19" s="260">
        <f ca="1" t="shared" si="4"/>
        <v>38</v>
      </c>
      <c r="U19" s="182">
        <f ca="1" t="shared" si="4"/>
        <v>3.2</v>
      </c>
      <c r="V19" s="114">
        <f ca="1" t="shared" si="4"/>
        <v>166</v>
      </c>
      <c r="W19" s="182">
        <f ca="1" t="shared" si="4"/>
        <v>2.3</v>
      </c>
      <c r="X19" s="94">
        <f ca="1" t="shared" si="4"/>
        <v>3.5</v>
      </c>
      <c r="Y19" s="124" t="str">
        <f ca="1" t="shared" si="8"/>
        <v>NACA0009</v>
      </c>
      <c r="Z19" s="198">
        <f ca="1" t="shared" si="8"/>
        <v>0.47</v>
      </c>
      <c r="AA19" s="185">
        <f ca="1" t="shared" si="8"/>
        <v>0</v>
      </c>
      <c r="AB19" s="263">
        <f ca="1" t="shared" si="8"/>
        <v>1.9</v>
      </c>
      <c r="AC19" s="94">
        <f ca="1" t="shared" si="8"/>
        <v>1.8</v>
      </c>
      <c r="AD19" s="124" t="str">
        <f ca="1" t="shared" si="8"/>
        <v>NACA0009</v>
      </c>
      <c r="AE19" s="202">
        <f ca="1" t="shared" si="8"/>
        <v>0.015</v>
      </c>
      <c r="AF19" s="245">
        <f ca="1" t="shared" si="8"/>
        <v>0</v>
      </c>
      <c r="AG19" s="93">
        <f ca="1" t="shared" si="8"/>
        <v>83</v>
      </c>
      <c r="AH19" s="95">
        <f ca="1" t="shared" si="8"/>
        <v>340</v>
      </c>
      <c r="AI19" s="115" t="s">
        <v>78</v>
      </c>
      <c r="AJ19" s="72">
        <f ca="1" t="shared" si="8"/>
        <v>5</v>
      </c>
      <c r="AK19" s="78" t="s">
        <v>79</v>
      </c>
      <c r="AL19" s="148" t="s">
        <v>339</v>
      </c>
      <c r="AM19" s="149" t="s">
        <v>68</v>
      </c>
      <c r="AN19" s="80" t="s">
        <v>111</v>
      </c>
      <c r="AO19" s="83" t="s">
        <v>111</v>
      </c>
      <c r="AP19" s="83" t="s">
        <v>72</v>
      </c>
      <c r="AQ19" s="253" t="s">
        <v>339</v>
      </c>
      <c r="AR19" s="81" t="s">
        <v>72</v>
      </c>
      <c r="AS19" s="80" t="s">
        <v>68</v>
      </c>
      <c r="AT19" s="80" t="s">
        <v>68</v>
      </c>
      <c r="AU19" s="80" t="s">
        <v>338</v>
      </c>
      <c r="AV19" s="80" t="s">
        <v>338</v>
      </c>
      <c r="AW19" s="84" t="s">
        <v>339</v>
      </c>
    </row>
    <row r="20" spans="1:49" ht="21.75" customHeight="1">
      <c r="A20" s="53" t="str">
        <f ca="1" t="shared" si="0"/>
        <v>Ｈ４０</v>
      </c>
      <c r="B20" s="56" t="s">
        <v>70</v>
      </c>
      <c r="C20" s="170">
        <f ca="1" t="shared" si="12"/>
        <v>116.38</v>
      </c>
      <c r="D20" s="178">
        <f ca="1" t="shared" si="12"/>
        <v>12.3</v>
      </c>
      <c r="E20" s="66">
        <f t="shared" si="13"/>
        <v>0.0001388888888888889</v>
      </c>
      <c r="F20" s="134">
        <f ca="1" t="shared" si="2"/>
        <v>0.39444444444444443</v>
      </c>
      <c r="G20" s="67">
        <f t="shared" si="9"/>
        <v>9.461788617886178</v>
      </c>
      <c r="H20" s="68">
        <f t="shared" si="3"/>
        <v>1.261571815718157</v>
      </c>
      <c r="I20" s="170">
        <f ca="1" t="shared" si="4"/>
        <v>29</v>
      </c>
      <c r="J20" s="94">
        <f ca="1" t="shared" si="4"/>
        <v>7.3</v>
      </c>
      <c r="K20" s="94">
        <f ca="1" t="shared" si="4"/>
        <v>40</v>
      </c>
      <c r="L20" s="94">
        <f ca="1" t="shared" si="4"/>
        <v>101</v>
      </c>
      <c r="M20" s="166">
        <f ca="1" t="shared" si="4"/>
        <v>7.5</v>
      </c>
      <c r="N20" s="114">
        <f ca="1" t="shared" si="4"/>
        <v>270</v>
      </c>
      <c r="O20" s="70">
        <f t="shared" si="14"/>
        <v>29</v>
      </c>
      <c r="P20" s="257">
        <f ca="1" t="shared" si="4"/>
        <v>28</v>
      </c>
      <c r="Q20" s="67">
        <f t="shared" si="15"/>
        <v>30.035714285714285</v>
      </c>
      <c r="R20" s="94" t="str">
        <f ca="1" t="shared" si="4"/>
        <v>DAE11,21</v>
      </c>
      <c r="S20" s="119">
        <f t="shared" si="16"/>
        <v>3.607142857142857</v>
      </c>
      <c r="T20" s="260">
        <f ca="1" t="shared" si="4"/>
        <v>33</v>
      </c>
      <c r="U20" s="182">
        <f ca="1" t="shared" si="4"/>
        <v>2.92</v>
      </c>
      <c r="V20" s="114">
        <f ca="1" t="shared" si="4"/>
        <v>150</v>
      </c>
      <c r="W20" s="182">
        <f ca="1" t="shared" si="4"/>
        <v>1.92</v>
      </c>
      <c r="X20" s="94">
        <f ca="1" t="shared" si="4"/>
        <v>0</v>
      </c>
      <c r="Y20" s="124" t="str">
        <f ca="1" t="shared" si="8"/>
        <v>NACA0009</v>
      </c>
      <c r="Z20" s="198">
        <f ca="1" t="shared" si="8"/>
        <v>0.32</v>
      </c>
      <c r="AA20" s="185">
        <f ca="1" t="shared" si="8"/>
        <v>0</v>
      </c>
      <c r="AB20" s="263">
        <f ca="1" t="shared" si="8"/>
        <v>1.89</v>
      </c>
      <c r="AC20" s="94">
        <f ca="1" t="shared" si="8"/>
        <v>0</v>
      </c>
      <c r="AD20" s="124" t="str">
        <f ca="1" t="shared" si="8"/>
        <v>NACA0012</v>
      </c>
      <c r="AE20" s="202">
        <f ca="1" t="shared" si="8"/>
        <v>0.013</v>
      </c>
      <c r="AF20" s="245">
        <f ca="1" t="shared" si="8"/>
        <v>0</v>
      </c>
      <c r="AG20" s="93">
        <f ca="1" t="shared" si="8"/>
        <v>0</v>
      </c>
      <c r="AH20" s="95">
        <f ca="1" t="shared" si="8"/>
        <v>270</v>
      </c>
      <c r="AI20" s="115" t="s">
        <v>78</v>
      </c>
      <c r="AJ20" s="72">
        <f ca="1" t="shared" si="8"/>
        <v>30</v>
      </c>
      <c r="AK20" s="153" t="s">
        <v>93</v>
      </c>
      <c r="AL20" s="148" t="s">
        <v>68</v>
      </c>
      <c r="AM20" s="149" t="s">
        <v>68</v>
      </c>
      <c r="AN20" s="150"/>
      <c r="AO20" s="150"/>
      <c r="AP20" s="149" t="s">
        <v>339</v>
      </c>
      <c r="AQ20" s="149" t="s">
        <v>117</v>
      </c>
      <c r="AR20" s="84" t="s">
        <v>339</v>
      </c>
      <c r="AS20" s="80" t="s">
        <v>68</v>
      </c>
      <c r="AT20" s="80" t="s">
        <v>68</v>
      </c>
      <c r="AU20" s="80" t="s">
        <v>338</v>
      </c>
      <c r="AV20" s="80" t="s">
        <v>338</v>
      </c>
      <c r="AW20" s="82" t="s">
        <v>72</v>
      </c>
    </row>
    <row r="21" spans="1:49" ht="21.75" customHeight="1">
      <c r="A21" s="53" t="str">
        <f ca="1" t="shared" si="0"/>
        <v>Ｈ３０</v>
      </c>
      <c r="B21" s="54" t="s">
        <v>188</v>
      </c>
      <c r="C21" s="170">
        <f ca="1" t="shared" si="12"/>
        <v>14.31</v>
      </c>
      <c r="D21" s="178">
        <f ca="1" t="shared" si="12"/>
        <v>1</v>
      </c>
      <c r="E21" s="66">
        <f t="shared" si="13"/>
        <v>1.1574074074074073E-05</v>
      </c>
      <c r="F21" s="134">
        <f ca="1" t="shared" si="2"/>
        <v>0.40138888888888885</v>
      </c>
      <c r="G21" s="67">
        <f t="shared" si="9"/>
        <v>14.31</v>
      </c>
      <c r="H21" s="68">
        <f t="shared" si="3"/>
        <v>2.089051094890511</v>
      </c>
      <c r="I21" s="170">
        <f ca="1" t="shared" si="4"/>
        <v>30</v>
      </c>
      <c r="J21" s="94">
        <f ca="1" t="shared" si="4"/>
        <v>7.88</v>
      </c>
      <c r="K21" s="94">
        <f ca="1" t="shared" si="4"/>
        <v>39</v>
      </c>
      <c r="L21" s="94">
        <f ca="1" t="shared" si="4"/>
        <v>95</v>
      </c>
      <c r="M21" s="166">
        <f ca="1" t="shared" si="4"/>
        <v>6.85</v>
      </c>
      <c r="N21" s="114">
        <f ca="1" t="shared" si="4"/>
        <v>250</v>
      </c>
      <c r="O21" s="70">
        <f>I21</f>
        <v>30</v>
      </c>
      <c r="P21" s="257">
        <f ca="1" t="shared" si="4"/>
        <v>30.5</v>
      </c>
      <c r="Q21" s="67">
        <f>I21*I21/P21</f>
        <v>29.508196721311474</v>
      </c>
      <c r="R21" s="94" t="str">
        <f ca="1" t="shared" si="4"/>
        <v>DAE11,21,31</v>
      </c>
      <c r="S21" s="119">
        <f>L21/P21</f>
        <v>3.1147540983606556</v>
      </c>
      <c r="T21" s="260">
        <f ca="1" t="shared" si="4"/>
        <v>0</v>
      </c>
      <c r="U21" s="182">
        <f ca="1" t="shared" si="4"/>
        <v>3</v>
      </c>
      <c r="V21" s="114">
        <f ca="1" t="shared" si="4"/>
        <v>114</v>
      </c>
      <c r="W21" s="182">
        <f ca="1" t="shared" si="4"/>
        <v>2.8</v>
      </c>
      <c r="X21" s="94">
        <f ca="1" t="shared" si="4"/>
        <v>3.5</v>
      </c>
      <c r="Y21" s="124" t="str">
        <f ca="1" t="shared" si="8"/>
        <v>NACA0009</v>
      </c>
      <c r="Z21" s="198">
        <f ca="1" t="shared" si="8"/>
        <v>0.379</v>
      </c>
      <c r="AA21" s="185">
        <f ca="1" t="shared" si="8"/>
        <v>0</v>
      </c>
      <c r="AB21" s="263">
        <f ca="1" t="shared" si="8"/>
        <v>2.1</v>
      </c>
      <c r="AC21" s="94">
        <f ca="1" t="shared" si="8"/>
        <v>2.7</v>
      </c>
      <c r="AD21" s="124" t="str">
        <f ca="1" t="shared" si="8"/>
        <v>NACA0009</v>
      </c>
      <c r="AE21" s="202">
        <f ca="1" t="shared" si="8"/>
        <v>0.0123</v>
      </c>
      <c r="AF21" s="245">
        <f ca="1" t="shared" si="8"/>
        <v>0</v>
      </c>
      <c r="AG21" s="93">
        <f ca="1" t="shared" si="8"/>
        <v>0</v>
      </c>
      <c r="AH21" s="95">
        <f ca="1" t="shared" si="8"/>
        <v>250</v>
      </c>
      <c r="AI21" s="115" t="s">
        <v>78</v>
      </c>
      <c r="AJ21" s="72">
        <f ca="1" t="shared" si="8"/>
        <v>20</v>
      </c>
      <c r="AK21" s="78" t="s">
        <v>361</v>
      </c>
      <c r="AL21" s="80"/>
      <c r="AM21" s="149" t="s">
        <v>68</v>
      </c>
      <c r="AN21" s="80" t="s">
        <v>339</v>
      </c>
      <c r="AO21" s="71"/>
      <c r="AP21" s="71"/>
      <c r="AQ21" s="252" t="s">
        <v>339</v>
      </c>
      <c r="AR21" s="79"/>
      <c r="AS21" s="80" t="s">
        <v>68</v>
      </c>
      <c r="AT21" s="80" t="s">
        <v>68</v>
      </c>
      <c r="AU21" s="80" t="s">
        <v>338</v>
      </c>
      <c r="AV21" s="80" t="s">
        <v>338</v>
      </c>
      <c r="AW21" s="84" t="s">
        <v>68</v>
      </c>
    </row>
    <row r="22" spans="1:49" ht="21.75" customHeight="1">
      <c r="A22" s="53" t="str">
        <f ca="1" t="shared" si="0"/>
        <v>Ｊ０６</v>
      </c>
      <c r="B22" s="54" t="s">
        <v>69</v>
      </c>
      <c r="C22" s="170">
        <f ca="1" t="shared" si="12"/>
        <v>15299.83</v>
      </c>
      <c r="D22" s="178">
        <f ca="1" t="shared" si="12"/>
        <v>3240</v>
      </c>
      <c r="E22" s="66">
        <f t="shared" si="13"/>
        <v>0.0375</v>
      </c>
      <c r="F22" s="134">
        <f ca="1" t="shared" si="2"/>
        <v>0.475</v>
      </c>
      <c r="G22" s="67">
        <f>C22/D22</f>
        <v>4.72216975308642</v>
      </c>
      <c r="H22" s="68">
        <f>G22/M22</f>
        <v>0.5977430067198</v>
      </c>
      <c r="I22" s="170">
        <f ca="1" t="shared" si="4"/>
        <v>28</v>
      </c>
      <c r="J22" s="94">
        <f ca="1" t="shared" si="4"/>
        <v>7.2</v>
      </c>
      <c r="K22" s="94">
        <f ca="1" t="shared" si="4"/>
        <v>34.5</v>
      </c>
      <c r="L22" s="94">
        <f ca="1" t="shared" si="4"/>
        <v>96.5</v>
      </c>
      <c r="M22" s="166">
        <f ca="1" t="shared" si="4"/>
        <v>7.9</v>
      </c>
      <c r="N22" s="114">
        <f ca="1" t="shared" si="4"/>
        <v>263</v>
      </c>
      <c r="O22" s="70">
        <f>I22</f>
        <v>28</v>
      </c>
      <c r="P22" s="257">
        <f ca="1" t="shared" si="4"/>
        <v>23.2</v>
      </c>
      <c r="Q22" s="67">
        <f>I22*I22/P22</f>
        <v>33.793103448275865</v>
      </c>
      <c r="R22" s="94" t="str">
        <f ca="1" t="shared" si="4"/>
        <v>DAE21,31</v>
      </c>
      <c r="S22" s="119">
        <f>L22/P22</f>
        <v>4.1594827586206895</v>
      </c>
      <c r="T22" s="260">
        <f ca="1" t="shared" si="4"/>
        <v>0</v>
      </c>
      <c r="U22" s="182">
        <f ca="1" t="shared" si="4"/>
        <v>3.2</v>
      </c>
      <c r="V22" s="114">
        <f ca="1" t="shared" si="4"/>
        <v>140</v>
      </c>
      <c r="W22" s="182">
        <f ca="1" t="shared" si="4"/>
        <v>1.88</v>
      </c>
      <c r="X22" s="94">
        <f ca="1" t="shared" si="4"/>
        <v>3.1</v>
      </c>
      <c r="Y22" s="124" t="str">
        <f ca="1" t="shared" si="8"/>
        <v>NACA0009</v>
      </c>
      <c r="Z22" s="198">
        <f ca="1" t="shared" si="8"/>
        <v>0.454</v>
      </c>
      <c r="AA22" s="185">
        <f ca="1" t="shared" si="8"/>
        <v>2.55</v>
      </c>
      <c r="AB22" s="263">
        <f ca="1" t="shared" si="8"/>
        <v>1.5</v>
      </c>
      <c r="AC22" s="94">
        <f ca="1" t="shared" si="8"/>
        <v>2.7</v>
      </c>
      <c r="AD22" s="124" t="str">
        <f ca="1" t="shared" si="8"/>
        <v>NACA0009</v>
      </c>
      <c r="AE22" s="202">
        <f ca="1" t="shared" si="8"/>
        <v>0.0134</v>
      </c>
      <c r="AF22" s="245">
        <f ca="1" t="shared" si="8"/>
        <v>0.00265</v>
      </c>
      <c r="AG22" s="93">
        <f ca="1" t="shared" si="8"/>
        <v>90</v>
      </c>
      <c r="AH22" s="95">
        <f ca="1" t="shared" si="8"/>
        <v>260</v>
      </c>
      <c r="AI22" s="115" t="s">
        <v>78</v>
      </c>
      <c r="AJ22" s="72">
        <f ca="1" t="shared" si="8"/>
        <v>60</v>
      </c>
      <c r="AK22" s="153" t="s">
        <v>93</v>
      </c>
      <c r="AL22" s="148" t="s">
        <v>68</v>
      </c>
      <c r="AM22" s="149" t="s">
        <v>68</v>
      </c>
      <c r="AN22" s="80" t="s">
        <v>339</v>
      </c>
      <c r="AO22" s="71"/>
      <c r="AP22" s="149" t="s">
        <v>68</v>
      </c>
      <c r="AQ22" s="252" t="s">
        <v>339</v>
      </c>
      <c r="AR22" s="84" t="s">
        <v>117</v>
      </c>
      <c r="AS22" s="80" t="s">
        <v>68</v>
      </c>
      <c r="AT22" s="80" t="s">
        <v>68</v>
      </c>
      <c r="AU22" s="80" t="s">
        <v>338</v>
      </c>
      <c r="AV22" s="80" t="s">
        <v>338</v>
      </c>
      <c r="AW22" s="84" t="s">
        <v>339</v>
      </c>
    </row>
    <row r="23" spans="1:49" ht="21.75" customHeight="1">
      <c r="A23" s="53" t="str">
        <f ca="1" t="shared" si="0"/>
        <v>Ｋ２３</v>
      </c>
      <c r="B23" s="54" t="s">
        <v>258</v>
      </c>
      <c r="C23" s="170">
        <f ca="1" t="shared" si="12"/>
        <v>786.55</v>
      </c>
      <c r="D23" s="178">
        <f ca="1" t="shared" si="12"/>
        <v>118</v>
      </c>
      <c r="E23" s="66">
        <f t="shared" si="13"/>
        <v>0.0013657407407407405</v>
      </c>
      <c r="F23" s="134">
        <f ca="1" t="shared" si="2"/>
        <v>0.48125</v>
      </c>
      <c r="G23" s="67">
        <f t="shared" si="9"/>
        <v>6.665677966101694</v>
      </c>
      <c r="H23" s="68">
        <f t="shared" si="3"/>
        <v>0.9522397094430992</v>
      </c>
      <c r="I23" s="170">
        <f ca="1" t="shared" si="4"/>
        <v>26</v>
      </c>
      <c r="J23" s="94">
        <f ca="1" t="shared" si="4"/>
        <v>0</v>
      </c>
      <c r="K23" s="94">
        <f ca="1" t="shared" si="4"/>
        <v>37</v>
      </c>
      <c r="L23" s="94">
        <f ca="1" t="shared" si="4"/>
        <v>91</v>
      </c>
      <c r="M23" s="166">
        <f ca="1" t="shared" si="4"/>
        <v>7</v>
      </c>
      <c r="N23" s="114">
        <f ca="1" t="shared" si="4"/>
        <v>214</v>
      </c>
      <c r="O23" s="70">
        <f>I23</f>
        <v>26</v>
      </c>
      <c r="P23" s="257">
        <f ca="1" t="shared" si="4"/>
        <v>24.8</v>
      </c>
      <c r="Q23" s="67">
        <f>I23*I23/P23</f>
        <v>27.258064516129032</v>
      </c>
      <c r="R23" s="94" t="str">
        <f ca="1" t="shared" si="4"/>
        <v>DAE21,31</v>
      </c>
      <c r="S23" s="119">
        <f>L23/P23</f>
        <v>3.6693548387096775</v>
      </c>
      <c r="T23" s="260">
        <f ca="1" t="shared" si="4"/>
        <v>0</v>
      </c>
      <c r="U23" s="182">
        <f ca="1" t="shared" si="4"/>
        <v>3.1</v>
      </c>
      <c r="V23" s="114">
        <f ca="1" t="shared" si="4"/>
        <v>140</v>
      </c>
      <c r="W23" s="182">
        <f ca="1" t="shared" si="4"/>
        <v>2.4</v>
      </c>
      <c r="X23" s="94">
        <f ca="1" t="shared" si="4"/>
        <v>3.45</v>
      </c>
      <c r="Y23" s="124" t="str">
        <f ca="1" t="shared" si="8"/>
        <v>NACA0009</v>
      </c>
      <c r="Z23" s="198">
        <f ca="1" t="shared" si="8"/>
        <v>0.39</v>
      </c>
      <c r="AA23" s="185">
        <f ca="1" t="shared" si="8"/>
        <v>0</v>
      </c>
      <c r="AB23" s="263">
        <f ca="1" t="shared" si="8"/>
        <v>1.8</v>
      </c>
      <c r="AC23" s="94">
        <f ca="1" t="shared" si="8"/>
        <v>2.4</v>
      </c>
      <c r="AD23" s="124" t="str">
        <f ca="1" t="shared" si="8"/>
        <v>NACA0009</v>
      </c>
      <c r="AE23" s="202">
        <f ca="1" t="shared" si="8"/>
        <v>0.014</v>
      </c>
      <c r="AF23" s="245">
        <f ca="1" t="shared" si="8"/>
        <v>0</v>
      </c>
      <c r="AG23" s="93">
        <f ca="1" t="shared" si="8"/>
        <v>90</v>
      </c>
      <c r="AH23" s="95">
        <f ca="1" t="shared" si="8"/>
        <v>260</v>
      </c>
      <c r="AI23" s="115" t="s">
        <v>78</v>
      </c>
      <c r="AJ23" s="72">
        <f ca="1" t="shared" si="8"/>
        <v>10</v>
      </c>
      <c r="AK23" s="78" t="s">
        <v>79</v>
      </c>
      <c r="AL23" s="232"/>
      <c r="AM23" s="149" t="s">
        <v>68</v>
      </c>
      <c r="AN23" s="233"/>
      <c r="AO23" s="150" t="s">
        <v>339</v>
      </c>
      <c r="AP23" s="150"/>
      <c r="AQ23" s="251" t="s">
        <v>339</v>
      </c>
      <c r="AR23" s="151"/>
      <c r="AS23" s="80" t="s">
        <v>68</v>
      </c>
      <c r="AT23" s="80" t="s">
        <v>68</v>
      </c>
      <c r="AU23" s="80" t="s">
        <v>338</v>
      </c>
      <c r="AV23" s="80" t="s">
        <v>111</v>
      </c>
      <c r="AW23" s="84" t="s">
        <v>68</v>
      </c>
    </row>
    <row r="24" spans="1:49" ht="21.75" customHeight="1">
      <c r="A24" s="53" t="str">
        <f ca="1" t="shared" si="0"/>
        <v>Ｋ９２</v>
      </c>
      <c r="B24" s="54" t="s">
        <v>87</v>
      </c>
      <c r="C24" s="170">
        <f ca="1" t="shared" si="12"/>
        <v>373.94</v>
      </c>
      <c r="D24" s="178">
        <f ca="1" t="shared" si="12"/>
        <v>49.41</v>
      </c>
      <c r="E24" s="66">
        <f t="shared" si="13"/>
        <v>0.0005671296296296296</v>
      </c>
      <c r="F24" s="134">
        <f ca="1" t="shared" si="2"/>
        <v>0.4902777777777778</v>
      </c>
      <c r="G24" s="67">
        <f>C24/D24</f>
        <v>7.568103622748432</v>
      </c>
      <c r="H24" s="68">
        <f>G24/M24</f>
        <v>1.0811576603926332</v>
      </c>
      <c r="I24" s="170">
        <f ca="1" t="shared" si="4"/>
        <v>25</v>
      </c>
      <c r="J24" s="94">
        <f ca="1" t="shared" si="4"/>
        <v>7</v>
      </c>
      <c r="K24" s="94">
        <f ca="1" t="shared" si="4"/>
        <v>45</v>
      </c>
      <c r="L24" s="94">
        <f ca="1" t="shared" si="4"/>
        <v>95</v>
      </c>
      <c r="M24" s="166">
        <f ca="1" t="shared" si="4"/>
        <v>7</v>
      </c>
      <c r="N24" s="114">
        <f ca="1" t="shared" si="4"/>
        <v>0</v>
      </c>
      <c r="O24" s="70">
        <f>I24</f>
        <v>25</v>
      </c>
      <c r="P24" s="257">
        <f ca="1" t="shared" si="4"/>
        <v>20</v>
      </c>
      <c r="Q24" s="67">
        <f>I24*I24/P24</f>
        <v>31.25</v>
      </c>
      <c r="R24" s="94" t="str">
        <f ca="1" t="shared" si="4"/>
        <v>DAE11,21</v>
      </c>
      <c r="S24" s="119">
        <f>L24/P24</f>
        <v>4.75</v>
      </c>
      <c r="T24" s="260">
        <f ca="1" t="shared" si="4"/>
        <v>33</v>
      </c>
      <c r="U24" s="182">
        <f ca="1" t="shared" si="4"/>
        <v>3</v>
      </c>
      <c r="V24" s="114">
        <f ca="1" t="shared" si="4"/>
        <v>90</v>
      </c>
      <c r="W24" s="182">
        <f ca="1" t="shared" si="4"/>
        <v>0</v>
      </c>
      <c r="X24" s="94">
        <f ca="1" t="shared" si="4"/>
        <v>0</v>
      </c>
      <c r="Y24" s="124">
        <f ca="1" t="shared" si="8"/>
        <v>0</v>
      </c>
      <c r="Z24" s="198">
        <f ca="1" t="shared" si="8"/>
        <v>0</v>
      </c>
      <c r="AA24" s="185">
        <f ca="1" t="shared" si="8"/>
        <v>0</v>
      </c>
      <c r="AB24" s="263">
        <f ca="1" t="shared" si="8"/>
        <v>0</v>
      </c>
      <c r="AC24" s="94">
        <f ca="1" t="shared" si="8"/>
        <v>0</v>
      </c>
      <c r="AD24" s="124">
        <f ca="1" t="shared" si="8"/>
        <v>0</v>
      </c>
      <c r="AE24" s="202">
        <f ca="1" t="shared" si="8"/>
        <v>0</v>
      </c>
      <c r="AF24" s="245">
        <f ca="1" t="shared" si="8"/>
        <v>0</v>
      </c>
      <c r="AG24" s="93">
        <f ca="1" t="shared" si="8"/>
        <v>60</v>
      </c>
      <c r="AH24" s="95">
        <f ca="1" t="shared" si="8"/>
        <v>200</v>
      </c>
      <c r="AI24" s="115" t="s">
        <v>78</v>
      </c>
      <c r="AJ24" s="72">
        <f ca="1" t="shared" si="8"/>
        <v>1</v>
      </c>
      <c r="AK24" s="78" t="s">
        <v>79</v>
      </c>
      <c r="AL24" s="188"/>
      <c r="AM24" s="83" t="s">
        <v>68</v>
      </c>
      <c r="AN24" s="188"/>
      <c r="AO24" s="71" t="s">
        <v>339</v>
      </c>
      <c r="AP24" s="248"/>
      <c r="AQ24" s="254" t="s">
        <v>339</v>
      </c>
      <c r="AR24" s="189"/>
      <c r="AS24" s="80" t="s">
        <v>68</v>
      </c>
      <c r="AT24" s="80" t="s">
        <v>68</v>
      </c>
      <c r="AU24" s="80" t="s">
        <v>338</v>
      </c>
      <c r="AV24" s="80" t="s">
        <v>111</v>
      </c>
      <c r="AW24" s="84" t="s">
        <v>68</v>
      </c>
    </row>
    <row r="25" spans="1:49" ht="21.75" customHeight="1">
      <c r="A25" s="57" t="str">
        <f ca="1" t="shared" si="0"/>
        <v>Ｈ２５</v>
      </c>
      <c r="B25" s="58" t="s">
        <v>80</v>
      </c>
      <c r="C25" s="171">
        <f ca="1" t="shared" si="12"/>
        <v>32177.99</v>
      </c>
      <c r="D25" s="179">
        <f ca="1" t="shared" si="12"/>
        <v>5160</v>
      </c>
      <c r="E25" s="74">
        <f t="shared" si="13"/>
        <v>0.059722222222222225</v>
      </c>
      <c r="F25" s="180">
        <f ca="1" t="shared" si="2"/>
        <v>0.5375</v>
      </c>
      <c r="G25" s="75">
        <f t="shared" si="9"/>
        <v>6.236044573643412</v>
      </c>
      <c r="H25" s="76">
        <f t="shared" si="3"/>
        <v>0.8427087261680285</v>
      </c>
      <c r="I25" s="171">
        <f ca="1" t="shared" si="17" ref="I25:N25">INDIRECT(ADDRESS(I$1,I$2,3,TRUE,$B25))</f>
        <v>29.4</v>
      </c>
      <c r="J25" s="73">
        <f ca="1" t="shared" si="17"/>
        <v>0</v>
      </c>
      <c r="K25" s="73">
        <f ca="1" t="shared" si="17"/>
        <v>43</v>
      </c>
      <c r="L25" s="73">
        <f ca="1" t="shared" si="17"/>
        <v>99</v>
      </c>
      <c r="M25" s="167">
        <f ca="1" t="shared" si="17"/>
        <v>7.4</v>
      </c>
      <c r="N25" s="118">
        <f ca="1" t="shared" si="17"/>
        <v>241</v>
      </c>
      <c r="O25" s="120">
        <f>I25</f>
        <v>29.4</v>
      </c>
      <c r="P25" s="258">
        <f ca="1">INDIRECT(ADDRESS(P$1,P$2,3,TRUE,$B25))</f>
        <v>30.7</v>
      </c>
      <c r="Q25" s="75">
        <f>I25*I25/P25</f>
        <v>28.15504885993485</v>
      </c>
      <c r="R25" s="73" t="str">
        <f ca="1">INDIRECT(ADDRESS(R$1,R$2,3,TRUE,$B25))</f>
        <v>DAE11,21,31</v>
      </c>
      <c r="S25" s="77">
        <f>L25/P25</f>
        <v>3.224755700325733</v>
      </c>
      <c r="T25" s="261">
        <f ca="1" t="shared" si="18" ref="T25:AH25">INDIRECT(ADDRESS(T$1,T$2,3,TRUE,$B25))</f>
        <v>33</v>
      </c>
      <c r="U25" s="183">
        <f ca="1" t="shared" si="18"/>
        <v>3.1</v>
      </c>
      <c r="V25" s="118">
        <f ca="1" t="shared" si="18"/>
        <v>162</v>
      </c>
      <c r="W25" s="183">
        <f ca="1" t="shared" si="18"/>
        <v>4.2</v>
      </c>
      <c r="X25" s="73">
        <f ca="1" t="shared" si="18"/>
        <v>4.2</v>
      </c>
      <c r="Y25" s="122" t="str">
        <f ca="1" t="shared" si="18"/>
        <v>SD8020</v>
      </c>
      <c r="Z25" s="199">
        <f ca="1" t="shared" si="18"/>
        <v>0.52</v>
      </c>
      <c r="AA25" s="186">
        <f ca="1" t="shared" si="18"/>
        <v>0</v>
      </c>
      <c r="AB25" s="264">
        <f ca="1" t="shared" si="18"/>
        <v>2.5</v>
      </c>
      <c r="AC25" s="73">
        <f ca="1" t="shared" si="18"/>
        <v>2.5</v>
      </c>
      <c r="AD25" s="122" t="str">
        <f ca="1" t="shared" si="18"/>
        <v>SD8020</v>
      </c>
      <c r="AE25" s="203">
        <f ca="1" t="shared" si="18"/>
        <v>0.013</v>
      </c>
      <c r="AF25" s="246">
        <f ca="1" t="shared" si="18"/>
        <v>0</v>
      </c>
      <c r="AG25" s="97">
        <f ca="1" t="shared" si="18"/>
        <v>90</v>
      </c>
      <c r="AH25" s="98">
        <f ca="1" t="shared" si="18"/>
        <v>260</v>
      </c>
      <c r="AI25" s="85" t="s">
        <v>78</v>
      </c>
      <c r="AJ25" s="99">
        <f ca="1">INDIRECT(ADDRESS(AJ$1,AJ$2,3,TRUE,$B25))</f>
        <v>60</v>
      </c>
      <c r="AK25" s="86" t="s">
        <v>79</v>
      </c>
      <c r="AL25" s="190" t="s">
        <v>68</v>
      </c>
      <c r="AM25" s="191" t="s">
        <v>68</v>
      </c>
      <c r="AN25" s="191" t="s">
        <v>68</v>
      </c>
      <c r="AO25" s="191" t="s">
        <v>68</v>
      </c>
      <c r="AP25" s="191" t="s">
        <v>68</v>
      </c>
      <c r="AQ25" s="191" t="s">
        <v>68</v>
      </c>
      <c r="AR25" s="187" t="s">
        <v>339</v>
      </c>
      <c r="AS25" s="154" t="s">
        <v>68</v>
      </c>
      <c r="AT25" s="154" t="s">
        <v>68</v>
      </c>
      <c r="AU25" s="154" t="s">
        <v>338</v>
      </c>
      <c r="AV25" s="154" t="s">
        <v>338</v>
      </c>
      <c r="AW25" s="187" t="s">
        <v>68</v>
      </c>
    </row>
    <row r="26" spans="36:39" ht="21.75" customHeight="1">
      <c r="AJ26" s="34" t="s">
        <v>91</v>
      </c>
      <c r="AM26" s="34" t="s">
        <v>86</v>
      </c>
    </row>
    <row r="27" spans="2:39" ht="21.75" customHeight="1">
      <c r="B27" s="64"/>
      <c r="AJ27" s="34" t="s">
        <v>81</v>
      </c>
      <c r="AM27" s="34" t="s">
        <v>82</v>
      </c>
    </row>
    <row r="28" spans="2:5" ht="21.75" customHeight="1">
      <c r="B28" s="64"/>
      <c r="E28" s="59"/>
    </row>
    <row r="29" ht="21.75" customHeight="1"/>
    <row r="30" spans="26:49" ht="21.75" customHeight="1">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64"/>
    </row>
    <row r="31" spans="26:49" ht="21.75" customHeight="1">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64"/>
    </row>
    <row r="32" spans="1:49" ht="21.75" customHeight="1">
      <c r="A32" s="60"/>
      <c r="B32" s="61"/>
      <c r="C32" s="106" t="s">
        <v>83</v>
      </c>
      <c r="D32" s="106"/>
      <c r="E32" s="106"/>
      <c r="F32" s="106"/>
      <c r="G32" s="106"/>
      <c r="H32" s="106"/>
      <c r="I32" s="106"/>
      <c r="J32" s="106"/>
      <c r="K32" s="106"/>
      <c r="L32" s="106"/>
      <c r="M32" s="106"/>
      <c r="N32" s="106"/>
      <c r="O32" s="106"/>
      <c r="P32" s="106"/>
      <c r="Q32" s="105" t="s">
        <v>84</v>
      </c>
      <c r="R32" s="106"/>
      <c r="S32" s="106"/>
      <c r="T32" s="106"/>
      <c r="U32" s="106"/>
      <c r="V32" s="105" t="s">
        <v>189</v>
      </c>
      <c r="W32" s="106"/>
      <c r="X32" s="215"/>
      <c r="Y32" s="211"/>
      <c r="Z32" s="105" t="s">
        <v>118</v>
      </c>
      <c r="AA32" s="106"/>
      <c r="AB32" s="106"/>
      <c r="AC32" s="101" t="s">
        <v>94</v>
      </c>
      <c r="AD32" s="156"/>
      <c r="AE32" s="156"/>
      <c r="AF32" s="156"/>
      <c r="AG32" s="156"/>
      <c r="AH32" s="156"/>
      <c r="AI32" s="156"/>
      <c r="AJ32" s="156"/>
      <c r="AK32" s="156"/>
      <c r="AL32" s="156"/>
      <c r="AM32" s="156"/>
      <c r="AN32" s="156"/>
      <c r="AO32" s="156"/>
      <c r="AP32" s="156"/>
      <c r="AQ32" s="156"/>
      <c r="AR32" s="156"/>
      <c r="AS32" s="156"/>
      <c r="AT32" s="156"/>
      <c r="AU32" s="156"/>
      <c r="AV32" s="156"/>
      <c r="AW32" s="64"/>
    </row>
    <row r="33" spans="1:49" ht="21.75" customHeight="1">
      <c r="A33" s="62" t="str">
        <f aca="true" t="shared" si="19" ref="A33:B35">A8</f>
        <v>Ｋ３５</v>
      </c>
      <c r="B33" s="220" t="str">
        <f t="shared" si="19"/>
        <v>つくば鳥人間の会</v>
      </c>
      <c r="C33" s="107" t="s">
        <v>148</v>
      </c>
      <c r="D33" s="92"/>
      <c r="E33" s="92"/>
      <c r="F33" s="92"/>
      <c r="G33" s="92"/>
      <c r="H33" s="92"/>
      <c r="I33" s="92"/>
      <c r="J33" s="92"/>
      <c r="K33" s="92"/>
      <c r="L33" s="92"/>
      <c r="M33" s="92"/>
      <c r="N33" s="92"/>
      <c r="O33" s="92"/>
      <c r="P33" s="92"/>
      <c r="Q33" s="242" t="s">
        <v>302</v>
      </c>
      <c r="R33" s="92"/>
      <c r="S33" s="92"/>
      <c r="T33" s="92"/>
      <c r="U33" s="92"/>
      <c r="V33" s="234">
        <v>0</v>
      </c>
      <c r="W33" s="92" t="s">
        <v>191</v>
      </c>
      <c r="X33" s="92"/>
      <c r="Y33" s="212"/>
      <c r="Z33" s="238"/>
      <c r="AA33" s="223"/>
      <c r="AB33" s="92"/>
      <c r="AC33" s="102">
        <v>2</v>
      </c>
      <c r="AD33" s="156"/>
      <c r="AE33" s="156"/>
      <c r="AF33" s="156"/>
      <c r="AG33" s="156"/>
      <c r="AH33" s="156"/>
      <c r="AI33" s="156"/>
      <c r="AJ33" s="156"/>
      <c r="AK33" s="156"/>
      <c r="AL33" s="156"/>
      <c r="AM33" s="156"/>
      <c r="AN33" s="156"/>
      <c r="AO33" s="156"/>
      <c r="AP33" s="156"/>
      <c r="AQ33" s="156"/>
      <c r="AR33" s="156"/>
      <c r="AS33" s="156"/>
      <c r="AT33" s="156"/>
      <c r="AU33" s="156"/>
      <c r="AV33" s="156"/>
      <c r="AW33" s="64"/>
    </row>
    <row r="34" spans="1:49" ht="21.75" customHeight="1">
      <c r="A34" s="53" t="str">
        <f t="shared" si="19"/>
        <v>Ａ３６</v>
      </c>
      <c r="B34" s="220" t="str">
        <f t="shared" si="19"/>
        <v>都立科技大</v>
      </c>
      <c r="C34" s="107"/>
      <c r="D34" s="96"/>
      <c r="E34" s="96"/>
      <c r="F34" s="96"/>
      <c r="G34" s="96"/>
      <c r="H34" s="96"/>
      <c r="I34" s="96"/>
      <c r="J34" s="96"/>
      <c r="K34" s="96"/>
      <c r="L34" s="96"/>
      <c r="M34" s="96"/>
      <c r="N34" s="96"/>
      <c r="O34" s="96"/>
      <c r="P34" s="96"/>
      <c r="Q34" s="219" t="s">
        <v>302</v>
      </c>
      <c r="R34" s="96"/>
      <c r="S34" s="96"/>
      <c r="T34" s="96"/>
      <c r="U34" s="96"/>
      <c r="V34" s="235">
        <v>0</v>
      </c>
      <c r="W34" s="96" t="s">
        <v>190</v>
      </c>
      <c r="X34" s="96"/>
      <c r="Y34" s="213"/>
      <c r="Z34" s="107"/>
      <c r="AA34" s="96"/>
      <c r="AB34" s="96"/>
      <c r="AC34" s="103">
        <v>2</v>
      </c>
      <c r="AD34" s="64"/>
      <c r="AE34" s="64"/>
      <c r="AF34" s="64"/>
      <c r="AG34" s="64"/>
      <c r="AH34" s="64"/>
      <c r="AI34" s="64"/>
      <c r="AJ34" s="64"/>
      <c r="AK34" s="64"/>
      <c r="AL34" s="64"/>
      <c r="AM34" s="64"/>
      <c r="AN34" s="64"/>
      <c r="AO34" s="64"/>
      <c r="AP34" s="64"/>
      <c r="AQ34" s="64"/>
      <c r="AR34" s="64"/>
      <c r="AS34" s="64"/>
      <c r="AT34" s="64"/>
      <c r="AU34" s="64"/>
      <c r="AV34" s="64"/>
      <c r="AW34" s="64"/>
    </row>
    <row r="35" spans="1:50" ht="21.75" customHeight="1">
      <c r="A35" s="53" t="str">
        <f t="shared" si="19"/>
        <v>Ｈ９３</v>
      </c>
      <c r="B35" s="220" t="str">
        <f t="shared" si="19"/>
        <v>豊田愛好会</v>
      </c>
      <c r="C35" s="107" t="s">
        <v>333</v>
      </c>
      <c r="D35" s="96"/>
      <c r="E35" s="96"/>
      <c r="F35" s="96"/>
      <c r="G35" s="96"/>
      <c r="H35" s="96"/>
      <c r="I35" s="96"/>
      <c r="J35" s="96"/>
      <c r="K35" s="96"/>
      <c r="L35" s="96"/>
      <c r="M35" s="96"/>
      <c r="N35" s="96"/>
      <c r="O35" s="96"/>
      <c r="P35" s="96"/>
      <c r="Q35" s="107" t="s">
        <v>364</v>
      </c>
      <c r="R35" s="96"/>
      <c r="S35" s="96"/>
      <c r="T35" s="96"/>
      <c r="U35" s="96"/>
      <c r="V35" s="235">
        <v>7</v>
      </c>
      <c r="W35" s="96" t="s">
        <v>190</v>
      </c>
      <c r="X35" s="96"/>
      <c r="Y35" s="213"/>
      <c r="Z35" s="239"/>
      <c r="AA35" s="96"/>
      <c r="AB35" s="96"/>
      <c r="AC35" s="103">
        <v>8</v>
      </c>
      <c r="AD35" s="157"/>
      <c r="AE35" s="157"/>
      <c r="AF35" s="157"/>
      <c r="AG35" s="157"/>
      <c r="AH35" s="157"/>
      <c r="AI35" s="157"/>
      <c r="AJ35" s="157"/>
      <c r="AK35" s="157"/>
      <c r="AL35" s="157"/>
      <c r="AM35" s="157"/>
      <c r="AN35" s="157"/>
      <c r="AO35" s="157"/>
      <c r="AP35" s="157"/>
      <c r="AQ35" s="157"/>
      <c r="AR35" s="157"/>
      <c r="AS35" s="157"/>
      <c r="AT35" s="157"/>
      <c r="AU35" s="157"/>
      <c r="AV35" s="157"/>
      <c r="AW35" s="157"/>
      <c r="AX35" s="157"/>
    </row>
    <row r="36" spans="1:50" ht="21.75" customHeight="1">
      <c r="A36" s="55" t="str">
        <f aca="true" t="shared" si="20" ref="A36:A49">A11</f>
        <v>Ｊ０６</v>
      </c>
      <c r="B36" s="213" t="str">
        <f>B11</f>
        <v>横浜国立大</v>
      </c>
      <c r="C36" s="107" t="s">
        <v>376</v>
      </c>
      <c r="D36" s="96"/>
      <c r="E36" s="96"/>
      <c r="F36" s="96"/>
      <c r="G36" s="96"/>
      <c r="H36" s="96"/>
      <c r="I36" s="96"/>
      <c r="J36" s="96"/>
      <c r="K36" s="96"/>
      <c r="L36" s="96"/>
      <c r="M36" s="96"/>
      <c r="N36" s="96"/>
      <c r="O36" s="96"/>
      <c r="P36" s="96"/>
      <c r="Q36" s="107" t="s">
        <v>365</v>
      </c>
      <c r="R36" s="96"/>
      <c r="S36" s="96"/>
      <c r="T36" s="96"/>
      <c r="U36" s="96"/>
      <c r="V36" s="235">
        <v>2.1</v>
      </c>
      <c r="W36" s="96" t="s">
        <v>190</v>
      </c>
      <c r="X36" s="96"/>
      <c r="Y36" s="213"/>
      <c r="Z36" s="240">
        <v>37706</v>
      </c>
      <c r="AA36" s="96"/>
      <c r="AB36" s="96"/>
      <c r="AC36" s="103">
        <v>6</v>
      </c>
      <c r="AD36" s="87"/>
      <c r="AE36" s="87"/>
      <c r="AF36" s="87"/>
      <c r="AG36" s="87"/>
      <c r="AH36" s="87"/>
      <c r="AI36" s="87"/>
      <c r="AJ36" s="87"/>
      <c r="AK36" s="87"/>
      <c r="AL36" s="87"/>
      <c r="AM36" s="87"/>
      <c r="AN36" s="87"/>
      <c r="AO36" s="87"/>
      <c r="AP36" s="87"/>
      <c r="AQ36" s="87"/>
      <c r="AR36" s="87"/>
      <c r="AS36" s="87"/>
      <c r="AT36" s="87"/>
      <c r="AU36" s="87"/>
      <c r="AV36" s="87"/>
      <c r="AW36" s="87"/>
      <c r="AX36" s="87"/>
    </row>
    <row r="37" spans="1:50" ht="21.75" customHeight="1">
      <c r="A37" s="55" t="str">
        <f t="shared" si="20"/>
        <v>Ｅ３１</v>
      </c>
      <c r="B37" s="213" t="str">
        <f aca="true" t="shared" si="21" ref="B37:B46">B12</f>
        <v>愛媛大学</v>
      </c>
      <c r="C37" s="107" t="s">
        <v>377</v>
      </c>
      <c r="D37" s="96"/>
      <c r="E37" s="96"/>
      <c r="F37" s="96"/>
      <c r="G37" s="96"/>
      <c r="H37" s="96"/>
      <c r="I37" s="96"/>
      <c r="J37" s="96"/>
      <c r="K37" s="96"/>
      <c r="L37" s="96"/>
      <c r="M37" s="96"/>
      <c r="N37" s="96"/>
      <c r="O37" s="96"/>
      <c r="P37" s="96"/>
      <c r="Q37" s="107" t="s">
        <v>302</v>
      </c>
      <c r="R37" s="96"/>
      <c r="S37" s="96"/>
      <c r="T37" s="96"/>
      <c r="U37" s="96"/>
      <c r="V37" s="235">
        <v>0</v>
      </c>
      <c r="W37" s="96" t="s">
        <v>190</v>
      </c>
      <c r="X37" s="96"/>
      <c r="Y37" s="213"/>
      <c r="Z37" s="107"/>
      <c r="AA37" s="96"/>
      <c r="AB37" s="96"/>
      <c r="AC37" s="103">
        <v>1</v>
      </c>
      <c r="AD37" s="87"/>
      <c r="AE37" s="87"/>
      <c r="AF37" s="87"/>
      <c r="AG37" s="87"/>
      <c r="AH37" s="87"/>
      <c r="AI37" s="87"/>
      <c r="AJ37" s="87"/>
      <c r="AK37" s="87"/>
      <c r="AL37" s="87"/>
      <c r="AM37" s="87"/>
      <c r="AN37" s="87"/>
      <c r="AO37" s="87"/>
      <c r="AP37" s="87"/>
      <c r="AQ37" s="87"/>
      <c r="AR37" s="87"/>
      <c r="AS37" s="87"/>
      <c r="AT37" s="87"/>
      <c r="AU37" s="87"/>
      <c r="AV37" s="87"/>
      <c r="AW37" s="87"/>
      <c r="AX37" s="87"/>
    </row>
    <row r="38" spans="1:50" ht="21.75" customHeight="1">
      <c r="A38" s="55" t="str">
        <f t="shared" si="20"/>
        <v>Ｊ７５</v>
      </c>
      <c r="B38" s="213" t="str">
        <f t="shared" si="21"/>
        <v>東北大学</v>
      </c>
      <c r="C38" s="107"/>
      <c r="D38" s="96"/>
      <c r="E38" s="96"/>
      <c r="F38" s="96"/>
      <c r="G38" s="96"/>
      <c r="H38" s="96"/>
      <c r="I38" s="96"/>
      <c r="J38" s="96"/>
      <c r="K38" s="96"/>
      <c r="L38" s="96"/>
      <c r="M38" s="96"/>
      <c r="N38" s="96"/>
      <c r="O38" s="96"/>
      <c r="P38" s="96"/>
      <c r="Q38" s="107" t="s">
        <v>366</v>
      </c>
      <c r="R38" s="96"/>
      <c r="S38" s="96"/>
      <c r="T38" s="96"/>
      <c r="U38" s="96"/>
      <c r="V38" s="235">
        <v>2</v>
      </c>
      <c r="W38" s="96" t="s">
        <v>190</v>
      </c>
      <c r="X38" s="96"/>
      <c r="Y38" s="213"/>
      <c r="Z38" s="240">
        <v>37808</v>
      </c>
      <c r="AA38" s="96"/>
      <c r="AB38" s="96"/>
      <c r="AC38" s="103">
        <v>9</v>
      </c>
      <c r="AD38" s="87"/>
      <c r="AE38" s="87"/>
      <c r="AF38" s="87"/>
      <c r="AG38" s="87"/>
      <c r="AH38" s="87"/>
      <c r="AI38" s="87"/>
      <c r="AJ38" s="87"/>
      <c r="AK38" s="64"/>
      <c r="AL38" s="87"/>
      <c r="AM38" s="87"/>
      <c r="AN38" s="87"/>
      <c r="AO38" s="87"/>
      <c r="AP38" s="87"/>
      <c r="AQ38" s="87"/>
      <c r="AR38" s="87"/>
      <c r="AS38" s="87"/>
      <c r="AT38" s="87"/>
      <c r="AU38" s="87"/>
      <c r="AV38" s="87"/>
      <c r="AW38" s="87"/>
      <c r="AX38" s="87"/>
    </row>
    <row r="39" spans="1:50" ht="21.75" customHeight="1">
      <c r="A39" s="55" t="str">
        <f t="shared" si="20"/>
        <v>Ｈ４８</v>
      </c>
      <c r="B39" s="213" t="str">
        <f t="shared" si="21"/>
        <v>広島大学</v>
      </c>
      <c r="C39" s="107" t="s">
        <v>238</v>
      </c>
      <c r="D39" s="96"/>
      <c r="E39" s="96"/>
      <c r="F39" s="96"/>
      <c r="G39" s="96"/>
      <c r="H39" s="96"/>
      <c r="I39" s="96"/>
      <c r="J39" s="96"/>
      <c r="K39" s="96"/>
      <c r="L39" s="96"/>
      <c r="M39" s="96"/>
      <c r="N39" s="96"/>
      <c r="O39" s="96"/>
      <c r="P39" s="96"/>
      <c r="Q39" s="219" t="s">
        <v>302</v>
      </c>
      <c r="R39" s="96"/>
      <c r="S39" s="96"/>
      <c r="T39" s="96"/>
      <c r="U39" s="96"/>
      <c r="V39" s="235">
        <v>0</v>
      </c>
      <c r="W39" s="96" t="s">
        <v>190</v>
      </c>
      <c r="X39" s="96"/>
      <c r="Y39" s="213"/>
      <c r="Z39" s="107"/>
      <c r="AA39" s="96"/>
      <c r="AB39" s="96"/>
      <c r="AC39" s="103">
        <v>2</v>
      </c>
      <c r="AD39" s="87"/>
      <c r="AE39" s="87"/>
      <c r="AF39" s="87"/>
      <c r="AG39" s="87"/>
      <c r="AH39" s="87"/>
      <c r="AI39" s="87"/>
      <c r="AJ39" s="87"/>
      <c r="AK39" s="87"/>
      <c r="AL39" s="87"/>
      <c r="AM39" s="87"/>
      <c r="AN39" s="87"/>
      <c r="AO39" s="87"/>
      <c r="AP39" s="87"/>
      <c r="AQ39" s="87"/>
      <c r="AR39" s="87"/>
      <c r="AS39" s="87"/>
      <c r="AT39" s="87"/>
      <c r="AU39" s="87"/>
      <c r="AV39" s="87"/>
      <c r="AW39" s="87"/>
      <c r="AX39" s="87"/>
    </row>
    <row r="40" spans="1:50" ht="21.75" customHeight="1">
      <c r="A40" s="53" t="str">
        <f t="shared" si="20"/>
        <v>Ｊ２１</v>
      </c>
      <c r="B40" s="220" t="str">
        <f t="shared" si="21"/>
        <v>金沢工業大学</v>
      </c>
      <c r="C40" s="107" t="s">
        <v>239</v>
      </c>
      <c r="D40" s="96"/>
      <c r="E40" s="96"/>
      <c r="F40" s="96"/>
      <c r="G40" s="96"/>
      <c r="H40" s="96"/>
      <c r="I40" s="96"/>
      <c r="J40" s="96"/>
      <c r="K40" s="96"/>
      <c r="L40" s="96"/>
      <c r="M40" s="96"/>
      <c r="N40" s="96"/>
      <c r="O40" s="96"/>
      <c r="P40" s="96"/>
      <c r="Q40" s="107" t="s">
        <v>367</v>
      </c>
      <c r="R40" s="222"/>
      <c r="S40" s="222"/>
      <c r="T40" s="222"/>
      <c r="U40" s="222"/>
      <c r="V40" s="236">
        <v>3.2</v>
      </c>
      <c r="W40" s="222" t="s">
        <v>190</v>
      </c>
      <c r="X40" s="222"/>
      <c r="Y40" s="221"/>
      <c r="Z40" s="240">
        <v>37803</v>
      </c>
      <c r="AA40" s="222"/>
      <c r="AB40" s="222"/>
      <c r="AC40" s="230">
        <v>8</v>
      </c>
      <c r="AD40" s="87"/>
      <c r="AE40" s="87"/>
      <c r="AF40" s="87"/>
      <c r="AG40" s="87"/>
      <c r="AH40" s="87"/>
      <c r="AI40" s="87"/>
      <c r="AJ40" s="87"/>
      <c r="AK40" s="87"/>
      <c r="AL40" s="87"/>
      <c r="AM40" s="87"/>
      <c r="AN40" s="87"/>
      <c r="AO40" s="87"/>
      <c r="AP40" s="87"/>
      <c r="AQ40" s="87"/>
      <c r="AR40" s="87"/>
      <c r="AS40" s="87"/>
      <c r="AT40" s="87"/>
      <c r="AU40" s="87"/>
      <c r="AV40" s="87"/>
      <c r="AW40" s="87"/>
      <c r="AX40" s="87"/>
    </row>
    <row r="41" spans="1:50" ht="21.75" customHeight="1">
      <c r="A41" s="55" t="str">
        <f t="shared" si="20"/>
        <v>Ｋ０８</v>
      </c>
      <c r="B41" s="213" t="str">
        <f t="shared" si="21"/>
        <v>日本大学</v>
      </c>
      <c r="C41" s="107" t="s">
        <v>331</v>
      </c>
      <c r="D41" s="96"/>
      <c r="E41" s="96"/>
      <c r="F41" s="96"/>
      <c r="G41" s="96"/>
      <c r="H41" s="96"/>
      <c r="I41" s="96"/>
      <c r="J41" s="96"/>
      <c r="K41" s="96"/>
      <c r="L41" s="96"/>
      <c r="M41" s="96"/>
      <c r="N41" s="96"/>
      <c r="O41" s="96"/>
      <c r="P41" s="96"/>
      <c r="Q41" s="107" t="s">
        <v>382</v>
      </c>
      <c r="R41" s="96"/>
      <c r="S41" s="96"/>
      <c r="T41" s="96"/>
      <c r="U41" s="96"/>
      <c r="V41" s="235">
        <v>35</v>
      </c>
      <c r="W41" s="96" t="s">
        <v>191</v>
      </c>
      <c r="X41" s="96"/>
      <c r="Y41" s="213"/>
      <c r="Z41" s="240">
        <v>37710</v>
      </c>
      <c r="AA41" s="231"/>
      <c r="AB41" s="96"/>
      <c r="AC41" s="103">
        <v>10</v>
      </c>
      <c r="AD41" s="87"/>
      <c r="AE41" s="87"/>
      <c r="AF41" s="87"/>
      <c r="AG41" s="87"/>
      <c r="AH41" s="87"/>
      <c r="AI41" s="87"/>
      <c r="AJ41" s="87"/>
      <c r="AK41" s="64"/>
      <c r="AL41" s="87"/>
      <c r="AM41" s="87"/>
      <c r="AN41" s="87"/>
      <c r="AO41" s="87"/>
      <c r="AP41" s="87"/>
      <c r="AQ41" s="87"/>
      <c r="AR41" s="87"/>
      <c r="AS41" s="87"/>
      <c r="AT41" s="87"/>
      <c r="AU41" s="87"/>
      <c r="AV41" s="87"/>
      <c r="AW41" s="87"/>
      <c r="AX41" s="87"/>
    </row>
    <row r="42" spans="1:50" ht="21.75" customHeight="1">
      <c r="A42" s="55" t="str">
        <f t="shared" si="20"/>
        <v>Ｈ９０</v>
      </c>
      <c r="B42" s="213" t="str">
        <f t="shared" si="21"/>
        <v>芝工大</v>
      </c>
      <c r="C42" s="107" t="s">
        <v>112</v>
      </c>
      <c r="D42" s="96"/>
      <c r="E42" s="96"/>
      <c r="F42" s="96"/>
      <c r="G42" s="96"/>
      <c r="H42" s="96"/>
      <c r="I42" s="96"/>
      <c r="J42" s="96"/>
      <c r="K42" s="96"/>
      <c r="L42" s="96"/>
      <c r="M42" s="96"/>
      <c r="N42" s="96"/>
      <c r="O42" s="96"/>
      <c r="P42" s="96"/>
      <c r="Q42" s="107" t="s">
        <v>368</v>
      </c>
      <c r="R42" s="96"/>
      <c r="S42" s="96"/>
      <c r="T42" s="96"/>
      <c r="U42" s="96"/>
      <c r="V42" s="235">
        <v>4.5</v>
      </c>
      <c r="W42" s="96" t="s">
        <v>190</v>
      </c>
      <c r="X42" s="96"/>
      <c r="Y42" s="213"/>
      <c r="Z42" s="240">
        <v>37780</v>
      </c>
      <c r="AA42" s="96"/>
      <c r="AB42" s="96"/>
      <c r="AC42" s="103">
        <v>8</v>
      </c>
      <c r="AD42" s="87"/>
      <c r="AE42" s="87"/>
      <c r="AF42" s="87"/>
      <c r="AG42" s="87"/>
      <c r="AH42" s="87"/>
      <c r="AI42" s="87"/>
      <c r="AJ42" s="87"/>
      <c r="AK42" s="87"/>
      <c r="AL42" s="87"/>
      <c r="AM42" s="87"/>
      <c r="AN42" s="87"/>
      <c r="AO42" s="87"/>
      <c r="AP42" s="87"/>
      <c r="AQ42" s="87"/>
      <c r="AR42" s="87"/>
      <c r="AS42" s="87"/>
      <c r="AT42" s="87"/>
      <c r="AU42" s="87"/>
      <c r="AV42" s="87"/>
      <c r="AW42" s="87"/>
      <c r="AX42" s="87"/>
    </row>
    <row r="43" spans="1:50" ht="21.75" customHeight="1">
      <c r="A43" s="53" t="str">
        <f t="shared" si="20"/>
        <v>Ｈ０５</v>
      </c>
      <c r="B43" s="220" t="str">
        <f t="shared" si="21"/>
        <v>CoolThrust</v>
      </c>
      <c r="C43" s="107" t="s">
        <v>334</v>
      </c>
      <c r="D43" s="96"/>
      <c r="E43" s="96"/>
      <c r="F43" s="96"/>
      <c r="G43" s="96"/>
      <c r="H43" s="96"/>
      <c r="I43" s="96"/>
      <c r="J43" s="96"/>
      <c r="K43" s="96"/>
      <c r="L43" s="96"/>
      <c r="M43" s="96"/>
      <c r="N43" s="96"/>
      <c r="O43" s="96"/>
      <c r="P43" s="96"/>
      <c r="Q43" s="107"/>
      <c r="R43" s="96"/>
      <c r="S43" s="96"/>
      <c r="T43" s="96"/>
      <c r="U43" s="96"/>
      <c r="V43" s="235"/>
      <c r="W43" s="96" t="s">
        <v>190</v>
      </c>
      <c r="X43" s="96"/>
      <c r="Y43" s="213"/>
      <c r="Z43" s="107"/>
      <c r="AA43" s="96"/>
      <c r="AB43" s="96"/>
      <c r="AC43" s="103"/>
      <c r="AD43" s="87"/>
      <c r="AE43" s="87"/>
      <c r="AF43" s="87"/>
      <c r="AG43" s="87"/>
      <c r="AH43" s="87"/>
      <c r="AI43" s="87"/>
      <c r="AJ43" s="87"/>
      <c r="AK43" s="64"/>
      <c r="AL43" s="87"/>
      <c r="AM43" s="87"/>
      <c r="AN43" s="87"/>
      <c r="AO43" s="87"/>
      <c r="AP43" s="87"/>
      <c r="AQ43" s="87"/>
      <c r="AR43" s="87"/>
      <c r="AS43" s="87"/>
      <c r="AT43" s="87"/>
      <c r="AU43" s="87"/>
      <c r="AV43" s="87"/>
      <c r="AW43" s="87"/>
      <c r="AX43" s="87"/>
    </row>
    <row r="44" spans="1:50" ht="21.75" customHeight="1">
      <c r="A44" s="53" t="str">
        <f t="shared" si="20"/>
        <v>Ｊ４７</v>
      </c>
      <c r="B44" s="220" t="str">
        <f t="shared" si="21"/>
        <v>東海大学</v>
      </c>
      <c r="C44" s="107" t="s">
        <v>95</v>
      </c>
      <c r="D44" s="96"/>
      <c r="E44" s="96"/>
      <c r="F44" s="96"/>
      <c r="G44" s="96"/>
      <c r="H44" s="96"/>
      <c r="I44" s="96"/>
      <c r="J44" s="96"/>
      <c r="K44" s="96"/>
      <c r="L44" s="96"/>
      <c r="M44" s="96"/>
      <c r="N44" s="96"/>
      <c r="O44" s="96"/>
      <c r="P44" s="96"/>
      <c r="Q44" s="107" t="s">
        <v>302</v>
      </c>
      <c r="R44" s="96"/>
      <c r="S44" s="96"/>
      <c r="T44" s="96"/>
      <c r="U44" s="96"/>
      <c r="V44" s="235">
        <v>0</v>
      </c>
      <c r="W44" s="96" t="s">
        <v>190</v>
      </c>
      <c r="X44" s="96"/>
      <c r="Y44" s="213"/>
      <c r="Z44" s="107"/>
      <c r="AA44" s="96"/>
      <c r="AB44" s="96"/>
      <c r="AC44" s="103">
        <v>2</v>
      </c>
      <c r="AD44" s="87"/>
      <c r="AE44" s="87"/>
      <c r="AF44" s="87"/>
      <c r="AG44" s="87"/>
      <c r="AH44" s="87"/>
      <c r="AI44" s="87"/>
      <c r="AJ44" s="87"/>
      <c r="AK44" s="64"/>
      <c r="AL44" s="87"/>
      <c r="AM44" s="87"/>
      <c r="AN44" s="87"/>
      <c r="AO44" s="87"/>
      <c r="AP44" s="87"/>
      <c r="AQ44" s="87"/>
      <c r="AR44" s="87"/>
      <c r="AS44" s="87"/>
      <c r="AT44" s="87"/>
      <c r="AU44" s="87"/>
      <c r="AV44" s="87"/>
      <c r="AW44" s="87"/>
      <c r="AX44" s="87"/>
    </row>
    <row r="45" spans="1:50" ht="21.75" customHeight="1">
      <c r="A45" s="53" t="str">
        <f t="shared" si="20"/>
        <v>Ｈ４０</v>
      </c>
      <c r="B45" s="220" t="str">
        <f t="shared" si="21"/>
        <v>東京大学</v>
      </c>
      <c r="C45" s="107"/>
      <c r="D45" s="96"/>
      <c r="E45" s="96"/>
      <c r="F45" s="96"/>
      <c r="G45" s="96"/>
      <c r="H45" s="96"/>
      <c r="I45" s="96"/>
      <c r="J45" s="96"/>
      <c r="K45" s="96"/>
      <c r="L45" s="96"/>
      <c r="M45" s="96"/>
      <c r="N45" s="96"/>
      <c r="O45" s="96"/>
      <c r="P45" s="96"/>
      <c r="Q45" s="107" t="s">
        <v>369</v>
      </c>
      <c r="R45" s="96"/>
      <c r="S45" s="96"/>
      <c r="T45" s="96"/>
      <c r="U45" s="96"/>
      <c r="V45" s="235">
        <v>0.5</v>
      </c>
      <c r="W45" s="96" t="s">
        <v>190</v>
      </c>
      <c r="X45" s="96"/>
      <c r="Y45" s="213"/>
      <c r="Z45" s="240" t="s">
        <v>374</v>
      </c>
      <c r="AA45" s="96"/>
      <c r="AB45" s="96"/>
      <c r="AC45" s="103">
        <v>6</v>
      </c>
      <c r="AD45" s="87"/>
      <c r="AE45" s="87"/>
      <c r="AF45" s="87"/>
      <c r="AG45" s="87"/>
      <c r="AH45" s="87"/>
      <c r="AI45" s="87"/>
      <c r="AJ45" s="87"/>
      <c r="AK45" s="87"/>
      <c r="AL45" s="87"/>
      <c r="AM45" s="87"/>
      <c r="AN45" s="87"/>
      <c r="AO45" s="87"/>
      <c r="AP45" s="87"/>
      <c r="AQ45" s="87"/>
      <c r="AR45" s="87"/>
      <c r="AS45" s="87"/>
      <c r="AT45" s="87"/>
      <c r="AU45" s="87"/>
      <c r="AV45" s="87"/>
      <c r="AW45" s="87"/>
      <c r="AX45" s="87"/>
    </row>
    <row r="46" spans="1:50" ht="21.75" customHeight="1">
      <c r="A46" s="53" t="str">
        <f t="shared" si="20"/>
        <v>Ｈ３０</v>
      </c>
      <c r="B46" s="220" t="str">
        <f t="shared" si="21"/>
        <v>山形大</v>
      </c>
      <c r="C46" s="107" t="s">
        <v>378</v>
      </c>
      <c r="D46" s="96"/>
      <c r="E46" s="96"/>
      <c r="F46" s="96"/>
      <c r="G46" s="96"/>
      <c r="H46" s="96"/>
      <c r="I46" s="96"/>
      <c r="J46" s="96"/>
      <c r="K46" s="96"/>
      <c r="L46" s="96"/>
      <c r="M46" s="96"/>
      <c r="N46" s="96"/>
      <c r="O46" s="96"/>
      <c r="P46" s="96"/>
      <c r="Q46" s="107" t="s">
        <v>370</v>
      </c>
      <c r="R46" s="96"/>
      <c r="S46" s="96"/>
      <c r="T46" s="96"/>
      <c r="U46" s="96"/>
      <c r="V46" s="235">
        <v>0.04</v>
      </c>
      <c r="W46" s="96" t="s">
        <v>190</v>
      </c>
      <c r="X46" s="96"/>
      <c r="Y46" s="213"/>
      <c r="Z46" s="240">
        <v>37815</v>
      </c>
      <c r="AA46" s="96"/>
      <c r="AB46" s="96"/>
      <c r="AC46" s="103">
        <v>4</v>
      </c>
      <c r="AD46" s="87"/>
      <c r="AE46" s="87"/>
      <c r="AF46" s="87"/>
      <c r="AG46" s="87"/>
      <c r="AH46" s="87"/>
      <c r="AI46" s="87"/>
      <c r="AJ46" s="87"/>
      <c r="AK46" s="64"/>
      <c r="AL46" s="87"/>
      <c r="AM46" s="87"/>
      <c r="AN46" s="87"/>
      <c r="AO46" s="87"/>
      <c r="AP46" s="87"/>
      <c r="AQ46" s="87"/>
      <c r="AR46" s="87"/>
      <c r="AS46" s="87"/>
      <c r="AT46" s="87"/>
      <c r="AU46" s="87"/>
      <c r="AV46" s="87"/>
      <c r="AW46" s="87"/>
      <c r="AX46" s="87"/>
    </row>
    <row r="47" spans="1:50" ht="21.75" customHeight="1">
      <c r="A47" s="53" t="str">
        <f t="shared" si="20"/>
        <v>Ｊ０６</v>
      </c>
      <c r="B47" s="220" t="str">
        <f>B22</f>
        <v>大阪府立大学</v>
      </c>
      <c r="C47" s="107" t="s">
        <v>332</v>
      </c>
      <c r="D47" s="96"/>
      <c r="E47" s="96"/>
      <c r="F47" s="96"/>
      <c r="G47" s="96"/>
      <c r="H47" s="96"/>
      <c r="I47" s="96"/>
      <c r="J47" s="96"/>
      <c r="K47" s="96"/>
      <c r="L47" s="96"/>
      <c r="M47" s="96"/>
      <c r="N47" s="96"/>
      <c r="O47" s="96"/>
      <c r="P47" s="96"/>
      <c r="Q47" s="107" t="s">
        <v>371</v>
      </c>
      <c r="R47" s="96"/>
      <c r="S47" s="96"/>
      <c r="T47" s="96"/>
      <c r="U47" s="96"/>
      <c r="V47" s="235">
        <v>4</v>
      </c>
      <c r="W47" s="96" t="s">
        <v>190</v>
      </c>
      <c r="X47" s="96"/>
      <c r="Y47" s="213"/>
      <c r="Z47" s="240">
        <v>37730</v>
      </c>
      <c r="AA47" s="96"/>
      <c r="AB47" s="96"/>
      <c r="AC47" s="103">
        <v>10</v>
      </c>
      <c r="AD47" s="87"/>
      <c r="AE47" s="87"/>
      <c r="AF47" s="87"/>
      <c r="AG47" s="87"/>
      <c r="AH47" s="87"/>
      <c r="AI47" s="87"/>
      <c r="AJ47" s="87"/>
      <c r="AK47" s="64"/>
      <c r="AL47" s="87"/>
      <c r="AM47" s="87"/>
      <c r="AN47" s="87"/>
      <c r="AO47" s="87"/>
      <c r="AP47" s="87"/>
      <c r="AQ47" s="87"/>
      <c r="AR47" s="87"/>
      <c r="AS47" s="87"/>
      <c r="AT47" s="87"/>
      <c r="AU47" s="87"/>
      <c r="AV47" s="87"/>
      <c r="AW47" s="87"/>
      <c r="AX47" s="87"/>
    </row>
    <row r="48" spans="1:50" ht="21.75" customHeight="1">
      <c r="A48" s="53" t="str">
        <f t="shared" si="20"/>
        <v>Ｋ２３</v>
      </c>
      <c r="B48" s="220" t="str">
        <f>B23</f>
        <v>名古屋大学</v>
      </c>
      <c r="C48" s="107"/>
      <c r="D48" s="96"/>
      <c r="E48" s="96"/>
      <c r="F48" s="96"/>
      <c r="G48" s="96"/>
      <c r="H48" s="96"/>
      <c r="I48" s="96"/>
      <c r="J48" s="96"/>
      <c r="K48" s="96"/>
      <c r="L48" s="96"/>
      <c r="M48" s="96"/>
      <c r="N48" s="96"/>
      <c r="O48" s="96"/>
      <c r="P48" s="96"/>
      <c r="Q48" s="107" t="s">
        <v>372</v>
      </c>
      <c r="R48" s="96"/>
      <c r="S48" s="96"/>
      <c r="T48" s="96"/>
      <c r="U48" s="96"/>
      <c r="V48" s="235">
        <v>1</v>
      </c>
      <c r="W48" s="96" t="s">
        <v>190</v>
      </c>
      <c r="X48" s="96"/>
      <c r="Y48" s="213"/>
      <c r="Z48" s="240">
        <v>37780</v>
      </c>
      <c r="AA48" s="96"/>
      <c r="AB48" s="96"/>
      <c r="AC48" s="103">
        <v>6</v>
      </c>
      <c r="AD48" s="87"/>
      <c r="AE48" s="87"/>
      <c r="AF48" s="87"/>
      <c r="AG48" s="87"/>
      <c r="AH48" s="87"/>
      <c r="AI48" s="87"/>
      <c r="AJ48" s="87"/>
      <c r="AK48" s="87"/>
      <c r="AL48" s="87"/>
      <c r="AM48" s="87"/>
      <c r="AN48" s="87"/>
      <c r="AO48" s="87"/>
      <c r="AP48" s="87"/>
      <c r="AQ48" s="87"/>
      <c r="AR48" s="87"/>
      <c r="AS48" s="87"/>
      <c r="AT48" s="87"/>
      <c r="AU48" s="87"/>
      <c r="AV48" s="87"/>
      <c r="AW48" s="87"/>
      <c r="AX48" s="87"/>
    </row>
    <row r="49" spans="1:50" ht="21.75" customHeight="1">
      <c r="A49" s="53" t="str">
        <f t="shared" si="20"/>
        <v>Ｋ９２</v>
      </c>
      <c r="B49" s="220" t="str">
        <f>B24</f>
        <v>有人飛翔体</v>
      </c>
      <c r="C49" s="229" t="s">
        <v>379</v>
      </c>
      <c r="D49" s="222"/>
      <c r="E49" s="222"/>
      <c r="F49" s="222"/>
      <c r="G49" s="222"/>
      <c r="H49" s="222"/>
      <c r="I49" s="222"/>
      <c r="J49" s="222"/>
      <c r="K49" s="222"/>
      <c r="L49" s="222"/>
      <c r="M49" s="222"/>
      <c r="N49" s="222"/>
      <c r="O49" s="222"/>
      <c r="P49" s="222"/>
      <c r="Q49" s="107" t="s">
        <v>373</v>
      </c>
      <c r="R49" s="222"/>
      <c r="S49" s="222"/>
      <c r="T49" s="222"/>
      <c r="U49" s="222"/>
      <c r="V49" s="236">
        <v>0.5</v>
      </c>
      <c r="W49" s="96" t="s">
        <v>190</v>
      </c>
      <c r="X49" s="222"/>
      <c r="Y49" s="221"/>
      <c r="Z49" s="240">
        <v>37822</v>
      </c>
      <c r="AA49" s="222"/>
      <c r="AB49" s="222"/>
      <c r="AC49" s="230">
        <v>5</v>
      </c>
      <c r="AD49" s="87"/>
      <c r="AE49" s="87"/>
      <c r="AF49" s="87"/>
      <c r="AG49" s="87"/>
      <c r="AH49" s="87"/>
      <c r="AI49" s="87"/>
      <c r="AJ49" s="87"/>
      <c r="AK49" s="87"/>
      <c r="AL49" s="87"/>
      <c r="AM49" s="87"/>
      <c r="AN49" s="87"/>
      <c r="AO49" s="87"/>
      <c r="AP49" s="87"/>
      <c r="AQ49" s="87"/>
      <c r="AR49" s="87"/>
      <c r="AS49" s="87"/>
      <c r="AT49" s="87"/>
      <c r="AU49" s="87"/>
      <c r="AV49" s="87"/>
      <c r="AW49" s="87"/>
      <c r="AX49" s="87"/>
    </row>
    <row r="50" spans="1:50" ht="21.75" customHeight="1">
      <c r="A50" s="57" t="str">
        <f>A25</f>
        <v>Ｈ２５</v>
      </c>
      <c r="B50" s="214" t="str">
        <f>B25</f>
        <v>東京工業大学</v>
      </c>
      <c r="C50" s="108" t="s">
        <v>380</v>
      </c>
      <c r="D50" s="100"/>
      <c r="E50" s="100"/>
      <c r="F50" s="100"/>
      <c r="G50" s="100"/>
      <c r="H50" s="100"/>
      <c r="I50" s="100"/>
      <c r="J50" s="100"/>
      <c r="K50" s="100"/>
      <c r="L50" s="100"/>
      <c r="M50" s="100"/>
      <c r="N50" s="100"/>
      <c r="O50" s="100"/>
      <c r="P50" s="100"/>
      <c r="Q50" s="243" t="s">
        <v>340</v>
      </c>
      <c r="R50" s="100"/>
      <c r="S50" s="100"/>
      <c r="T50" s="100"/>
      <c r="U50" s="100"/>
      <c r="V50" s="237">
        <v>1.6</v>
      </c>
      <c r="W50" s="100" t="s">
        <v>190</v>
      </c>
      <c r="X50" s="100"/>
      <c r="Y50" s="214"/>
      <c r="Z50" s="241">
        <v>37359</v>
      </c>
      <c r="AA50" s="100"/>
      <c r="AB50" s="100"/>
      <c r="AC50" s="104">
        <v>10</v>
      </c>
      <c r="AD50" s="87"/>
      <c r="AE50" s="87"/>
      <c r="AF50" s="87"/>
      <c r="AG50" s="87"/>
      <c r="AH50" s="87"/>
      <c r="AI50" s="87"/>
      <c r="AJ50" s="87"/>
      <c r="AK50" s="87"/>
      <c r="AL50" s="87"/>
      <c r="AM50" s="87"/>
      <c r="AN50" s="87"/>
      <c r="AO50" s="87"/>
      <c r="AP50" s="87"/>
      <c r="AQ50" s="87"/>
      <c r="AR50" s="87"/>
      <c r="AS50" s="87"/>
      <c r="AT50" s="87"/>
      <c r="AU50" s="87"/>
      <c r="AV50" s="87"/>
      <c r="AW50" s="87"/>
      <c r="AX50" s="87"/>
    </row>
    <row r="51" ht="21.75" customHeight="1"/>
    <row r="52" ht="21.75" customHeight="1"/>
    <row r="53" spans="16:25" ht="21.75" customHeight="1">
      <c r="P53" s="64"/>
      <c r="Q53" s="64"/>
      <c r="R53" s="64"/>
      <c r="S53" s="64"/>
      <c r="T53" s="64"/>
      <c r="U53" s="64"/>
      <c r="V53" s="64"/>
      <c r="W53" s="64"/>
      <c r="X53" s="64"/>
      <c r="Y53" s="64"/>
    </row>
    <row r="54" spans="16:25" ht="21.75" customHeight="1">
      <c r="P54" s="64"/>
      <c r="Q54" s="64"/>
      <c r="R54" s="64"/>
      <c r="S54" s="64"/>
      <c r="T54" s="64"/>
      <c r="U54" s="64"/>
      <c r="V54" s="64"/>
      <c r="W54" s="64"/>
      <c r="X54" s="64"/>
      <c r="Y54" s="64"/>
    </row>
    <row r="55" spans="16:25" ht="21.75" customHeight="1">
      <c r="P55" s="64"/>
      <c r="Q55" s="64"/>
      <c r="R55" s="64"/>
      <c r="S55" s="64"/>
      <c r="T55" s="64"/>
      <c r="U55" s="64"/>
      <c r="V55" s="64"/>
      <c r="W55" s="64"/>
      <c r="X55" s="64"/>
      <c r="Y55" s="64"/>
    </row>
    <row r="56" spans="16:25" ht="21.75" customHeight="1">
      <c r="P56" s="64"/>
      <c r="Q56" s="64"/>
      <c r="R56" s="64"/>
      <c r="S56" s="64"/>
      <c r="T56" s="64"/>
      <c r="U56" s="64"/>
      <c r="V56" s="64"/>
      <c r="W56" s="64"/>
      <c r="X56" s="64"/>
      <c r="Y56" s="64"/>
    </row>
    <row r="57" spans="16:25" ht="21.75" customHeight="1">
      <c r="P57" s="64"/>
      <c r="Q57" s="64"/>
      <c r="R57" s="64"/>
      <c r="S57" s="64"/>
      <c r="T57" s="64"/>
      <c r="U57" s="64"/>
      <c r="V57" s="64"/>
      <c r="W57" s="64"/>
      <c r="X57" s="64"/>
      <c r="Y57" s="64"/>
    </row>
    <row r="58" ht="21.75" customHeight="1"/>
    <row r="59" ht="21.75" customHeight="1"/>
    <row r="60" ht="21.75" customHeight="1"/>
    <row r="61" ht="21.75" customHeight="1"/>
    <row r="62" ht="21.75" customHeight="1"/>
    <row r="63" ht="21.75" customHeight="1"/>
  </sheetData>
  <printOptions/>
  <pageMargins left="0.42" right="0.28" top="0.62" bottom="0.33" header="0.25" footer="0.21"/>
  <pageSetup orientation="landscape" paperSize="8" scale="68" r:id="rId2"/>
  <headerFooter alignWithMargins="0">
    <oddHeader>&amp;C鳥人間.XLS</oddHeader>
    <oddFooter>&amp;C&amp;P ﾍﾟｰｼﾞ</oddFooter>
  </headerFooter>
  <drawing r:id="rId1"/>
</worksheet>
</file>

<file path=xl/worksheets/sheet2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S43" sqref="S43"/>
    </sheetView>
  </sheetViews>
  <sheetFormatPr defaultColWidth="8.796875" defaultRowHeight="14.25"/>
  <cols>
    <col min="22" max="22" width="14" style="0" customWidth="1"/>
  </cols>
  <sheetData/>
  <printOptions/>
  <pageMargins left="0.44" right="0.29" top="0.6" bottom="0.26" header="0.35" footer="0.21"/>
  <pageSetup orientation="landscape" paperSize="9" scale="70" r:id="rId2"/>
  <drawing r:id="rId1"/>
</worksheet>
</file>

<file path=xl/worksheets/sheet23.xml><?xml version="1.0" encoding="utf-8"?>
<worksheet xmlns="http://schemas.openxmlformats.org/spreadsheetml/2006/main" xmlns:r="http://schemas.openxmlformats.org/officeDocument/2006/relationships">
  <dimension ref="A7:AF74"/>
  <sheetViews>
    <sheetView zoomScale="50" zoomScaleNormal="50" workbookViewId="0" topLeftCell="A6">
      <selection activeCell="AE38" sqref="AE38"/>
    </sheetView>
  </sheetViews>
  <sheetFormatPr defaultColWidth="8.796875" defaultRowHeight="14.25"/>
  <cols>
    <col min="1" max="1" width="15.5" style="158" customWidth="1"/>
    <col min="2" max="15" width="6.59765625" style="158" customWidth="1"/>
    <col min="16" max="16" width="14.69921875" style="158" customWidth="1"/>
    <col min="17" max="28" width="6.59765625" style="158" customWidth="1"/>
    <col min="29" max="29" width="7" style="158" customWidth="1"/>
    <col min="30" max="30" width="9.3984375" style="158" customWidth="1"/>
    <col min="31" max="16384" width="9" style="158" customWidth="1"/>
  </cols>
  <sheetData>
    <row r="7" spans="1:32" ht="13.5">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row>
    <row r="8" spans="1:32" ht="13.5">
      <c r="A8" s="157"/>
      <c r="B8" s="159"/>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row>
    <row r="9" spans="1:32" ht="13.5">
      <c r="A9" s="157"/>
      <c r="B9" s="159"/>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row>
    <row r="10" spans="1:32" ht="13.5">
      <c r="A10" s="157"/>
      <c r="B10" s="159"/>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row>
    <row r="11" spans="1:32" ht="13.5">
      <c r="A11" s="157"/>
      <c r="B11" s="159"/>
      <c r="C11" s="157"/>
      <c r="D11" s="157"/>
      <c r="E11" s="157"/>
      <c r="F11" s="157"/>
      <c r="G11" s="157"/>
      <c r="H11" s="157"/>
      <c r="I11" s="157"/>
      <c r="J11" s="157"/>
      <c r="K11" s="157"/>
      <c r="L11" s="157"/>
      <c r="M11" s="157"/>
      <c r="N11" s="157"/>
      <c r="O11" s="157"/>
      <c r="P11" s="157"/>
      <c r="Q11" s="157"/>
      <c r="R11" s="157"/>
      <c r="S11" s="160"/>
      <c r="T11" s="157"/>
      <c r="U11" s="157"/>
      <c r="V11" s="157"/>
      <c r="W11" s="157"/>
      <c r="X11" s="157"/>
      <c r="Y11" s="157"/>
      <c r="Z11" s="157"/>
      <c r="AA11" s="157"/>
      <c r="AB11" s="157"/>
      <c r="AC11" s="157"/>
      <c r="AD11" s="157"/>
      <c r="AE11" s="157"/>
      <c r="AF11" s="157"/>
    </row>
    <row r="12" spans="1:32" ht="13.5">
      <c r="A12" s="157"/>
      <c r="B12" s="159"/>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row>
    <row r="13" spans="1:32" ht="13.5">
      <c r="A13" s="157"/>
      <c r="B13" s="159"/>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row>
    <row r="14" spans="1:32" ht="13.5">
      <c r="A14" s="157"/>
      <c r="B14" s="159"/>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row>
    <row r="15" spans="1:32" ht="13.5">
      <c r="A15" s="157"/>
      <c r="B15" s="159"/>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row>
    <row r="16" spans="1:32" ht="13.5">
      <c r="A16" s="157"/>
      <c r="B16" s="159"/>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row>
    <row r="17" spans="1:32" ht="13.5">
      <c r="A17" s="157"/>
      <c r="B17" s="159"/>
      <c r="C17" s="157"/>
      <c r="D17" s="157"/>
      <c r="E17" s="157"/>
      <c r="F17" s="157"/>
      <c r="G17" s="157"/>
      <c r="H17" s="157"/>
      <c r="I17" s="157"/>
      <c r="J17" s="157"/>
      <c r="K17" s="157"/>
      <c r="L17" s="157"/>
      <c r="M17" s="157"/>
      <c r="N17" s="157"/>
      <c r="O17" s="157"/>
      <c r="P17" s="157"/>
      <c r="Q17" s="157"/>
      <c r="R17" s="157"/>
      <c r="S17" s="157"/>
      <c r="T17" s="157"/>
      <c r="U17" s="157"/>
      <c r="V17" s="157"/>
      <c r="W17" s="157"/>
      <c r="X17" s="157"/>
      <c r="Y17" s="160"/>
      <c r="Z17" s="157"/>
      <c r="AA17" s="157"/>
      <c r="AB17" s="157"/>
      <c r="AC17" s="157"/>
      <c r="AD17" s="157"/>
      <c r="AE17" s="157"/>
      <c r="AF17" s="157"/>
    </row>
    <row r="18" spans="1:32" ht="13.5">
      <c r="A18" s="157"/>
      <c r="B18" s="159"/>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row>
    <row r="19" spans="1:32" ht="13.5">
      <c r="A19" s="157"/>
      <c r="B19" s="159"/>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row>
    <row r="20" spans="1:32" ht="13.5">
      <c r="A20" s="157"/>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row>
    <row r="21" spans="1:32" ht="13.5">
      <c r="A21" s="157"/>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row>
    <row r="22" spans="1:32" ht="13.5">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row>
    <row r="23" spans="1:32" ht="13.5">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row>
    <row r="24" spans="1:32" ht="13.5">
      <c r="A24" s="157"/>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row>
    <row r="25" spans="1:32" ht="13.5">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row>
    <row r="26" spans="1:32" ht="13.5">
      <c r="A26" s="157"/>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row>
    <row r="27" spans="1:32" ht="13.5">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row>
    <row r="28" spans="1:32" ht="13.5">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row>
    <row r="29" spans="1:32" ht="13.5">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row>
    <row r="30" spans="1:32" ht="13.5">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row>
    <row r="31" spans="1:32" ht="13.5">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row>
    <row r="32" spans="1:32" ht="13.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row>
    <row r="33" spans="1:32" ht="13.5">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row>
    <row r="34" spans="1:32" ht="13.5">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row>
    <row r="35" spans="1:32" ht="13.5">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row>
    <row r="36" spans="1:32" ht="13.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row>
    <row r="37" spans="1:32" ht="13.5">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row>
    <row r="38" spans="1:32" ht="13.5">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row>
    <row r="39" spans="1:32" ht="13.5">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row>
    <row r="40" spans="1:32" ht="13.5">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row>
    <row r="41" spans="1:32" ht="13.5">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row>
    <row r="42" spans="1:32" ht="13.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row>
    <row r="43" spans="1:32" ht="13.5">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row>
    <row r="44" spans="1:32" ht="13.5">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row>
    <row r="45" spans="1:32" ht="13.5">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row>
    <row r="46" spans="1:32" ht="13.5">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row>
    <row r="47" spans="1:32" ht="13.5">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row>
    <row r="48" spans="1:32" ht="13.5">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row>
    <row r="49" spans="1:32" ht="13.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row>
    <row r="50" spans="1:32" ht="13.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row>
    <row r="51" spans="1:32" ht="13.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row>
    <row r="52" spans="1:32" ht="13.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row>
    <row r="53" spans="1:32" ht="13.5">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row>
    <row r="54" spans="1:32" ht="13.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row>
    <row r="55" spans="1:32" ht="13.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row>
    <row r="56" spans="1:32" ht="13.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row>
    <row r="57" spans="1:32" ht="13.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row>
    <row r="58" spans="1:32" ht="13.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row>
    <row r="59" spans="1:32" ht="13.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row>
    <row r="60" spans="1:32" ht="13.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row>
    <row r="61" spans="1:32" ht="13.5">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row>
    <row r="62" spans="1:32" ht="13.5">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row>
    <row r="63" spans="1:32" ht="13.5">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row>
    <row r="64" spans="1:32" ht="13.5">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row>
    <row r="65" spans="1:32" ht="13.5">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row>
    <row r="66" spans="1:32" ht="13.5">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row>
    <row r="67" spans="1:32" ht="13.5">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row>
    <row r="68" spans="1:32" ht="13.5">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row>
    <row r="69" spans="1:32" ht="13.5">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row>
    <row r="70" spans="1:32" ht="13.5">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row>
    <row r="71" spans="1:32" ht="13.5">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row>
    <row r="72" spans="1:32" ht="13.5">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row>
    <row r="73" spans="1:32" ht="13.5">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row>
    <row r="74" spans="1:32" ht="13.5">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row>
  </sheetData>
  <printOptions/>
  <pageMargins left="0.35" right="0.21" top="0.62" bottom="0.44" header="0.31" footer="0.24"/>
  <pageSetup orientation="landscape" paperSize="9" scale="70" r:id="rId2"/>
  <headerFooter alignWithMargins="0">
    <oddHeader>&amp;C&amp;A</oddHeader>
    <oddFooter>&amp;C- &amp;P -</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H51" sqref="H51"/>
    </sheetView>
  </sheetViews>
  <sheetFormatPr defaultColWidth="8.796875" defaultRowHeight="14.25"/>
  <cols>
    <col min="1" max="14" width="9" style="34" customWidth="1"/>
    <col min="15" max="15" width="10.19921875" style="34" customWidth="1"/>
    <col min="16" max="16384" width="9" style="34" customWidth="1"/>
  </cols>
  <sheetData/>
  <printOptions/>
  <pageMargins left="0.5118110236220472" right="0.35433070866141736" top="0.57" bottom="0.3937007874015748" header="0.31496062992125984" footer="0.3937007874015748"/>
  <pageSetup fitToHeight="1" fitToWidth="1" orientation="landscape" paperSize="9" scale="87" r:id="rId2"/>
  <drawing r:id="rId1"/>
</worksheet>
</file>

<file path=xl/worksheets/sheet25.xml><?xml version="1.0" encoding="utf-8"?>
<worksheet xmlns="http://schemas.openxmlformats.org/spreadsheetml/2006/main" xmlns:r="http://schemas.openxmlformats.org/officeDocument/2006/relationships">
  <dimension ref="A1:CA48"/>
  <sheetViews>
    <sheetView zoomScale="75" zoomScaleNormal="75" workbookViewId="0" topLeftCell="U14">
      <selection activeCell="AF42" sqref="AF42"/>
    </sheetView>
  </sheetViews>
  <sheetFormatPr defaultColWidth="8.796875" defaultRowHeight="14.25"/>
  <cols>
    <col min="1" max="1" width="15.59765625" style="34" customWidth="1"/>
    <col min="2" max="19" width="3.09765625" style="34" customWidth="1"/>
    <col min="20" max="20" width="4.09765625" style="34" customWidth="1"/>
    <col min="21" max="21" width="14.5" style="34" customWidth="1"/>
    <col min="22" max="39" width="3.09765625" style="34" customWidth="1"/>
    <col min="40" max="40" width="4.09765625" style="34" customWidth="1"/>
    <col min="41" max="41" width="14.3984375" style="34" customWidth="1"/>
    <col min="42" max="59" width="4.09765625" style="34" customWidth="1"/>
    <col min="60" max="60" width="4" style="34" customWidth="1"/>
    <col min="61" max="61" width="14.5" style="34" customWidth="1"/>
    <col min="62" max="79" width="4.19921875" style="34" customWidth="1"/>
    <col min="80" max="16384" width="9" style="34" customWidth="1"/>
  </cols>
  <sheetData>
    <row r="1" spans="1:79" ht="13.5">
      <c r="A1" s="34" t="s">
        <v>109</v>
      </c>
      <c r="B1" s="34">
        <v>8</v>
      </c>
      <c r="C1" s="34">
        <v>9</v>
      </c>
      <c r="D1" s="34">
        <v>10</v>
      </c>
      <c r="E1" s="34">
        <v>11</v>
      </c>
      <c r="F1" s="34">
        <v>12</v>
      </c>
      <c r="G1" s="34">
        <v>13</v>
      </c>
      <c r="H1" s="34">
        <v>14</v>
      </c>
      <c r="I1" s="34">
        <v>15</v>
      </c>
      <c r="J1" s="34">
        <v>16</v>
      </c>
      <c r="K1" s="34">
        <v>17</v>
      </c>
      <c r="L1" s="34">
        <v>18</v>
      </c>
      <c r="M1" s="34">
        <v>19</v>
      </c>
      <c r="N1" s="34">
        <v>20</v>
      </c>
      <c r="O1" s="34">
        <v>21</v>
      </c>
      <c r="P1" s="34">
        <v>22</v>
      </c>
      <c r="Q1" s="34">
        <v>23</v>
      </c>
      <c r="R1" s="34">
        <v>24</v>
      </c>
      <c r="S1" s="34">
        <v>25</v>
      </c>
      <c r="T1" s="64"/>
      <c r="U1" s="64"/>
      <c r="V1" s="34">
        <v>8</v>
      </c>
      <c r="W1" s="34">
        <v>9</v>
      </c>
      <c r="X1" s="34">
        <v>10</v>
      </c>
      <c r="Y1" s="34">
        <v>11</v>
      </c>
      <c r="Z1" s="34">
        <v>12</v>
      </c>
      <c r="AA1" s="34">
        <v>13</v>
      </c>
      <c r="AB1" s="34">
        <v>14</v>
      </c>
      <c r="AC1" s="34">
        <v>15</v>
      </c>
      <c r="AD1" s="34">
        <v>16</v>
      </c>
      <c r="AE1" s="34">
        <v>17</v>
      </c>
      <c r="AF1" s="34">
        <v>18</v>
      </c>
      <c r="AG1" s="34">
        <v>19</v>
      </c>
      <c r="AH1" s="34">
        <v>20</v>
      </c>
      <c r="AI1" s="34">
        <v>21</v>
      </c>
      <c r="AJ1" s="34">
        <v>22</v>
      </c>
      <c r="AK1" s="34">
        <v>23</v>
      </c>
      <c r="AL1" s="34">
        <v>24</v>
      </c>
      <c r="AM1" s="34">
        <v>25</v>
      </c>
      <c r="AP1" s="34">
        <v>8</v>
      </c>
      <c r="AQ1" s="34">
        <v>9</v>
      </c>
      <c r="AR1" s="34">
        <v>10</v>
      </c>
      <c r="AS1" s="34">
        <v>11</v>
      </c>
      <c r="AT1" s="34">
        <v>12</v>
      </c>
      <c r="AU1" s="34">
        <v>13</v>
      </c>
      <c r="AV1" s="34">
        <v>14</v>
      </c>
      <c r="AW1" s="34">
        <v>15</v>
      </c>
      <c r="AX1" s="34">
        <v>16</v>
      </c>
      <c r="AY1" s="34">
        <v>17</v>
      </c>
      <c r="AZ1" s="34">
        <v>18</v>
      </c>
      <c r="BA1" s="34">
        <v>19</v>
      </c>
      <c r="BB1" s="34">
        <v>20</v>
      </c>
      <c r="BC1" s="34">
        <v>21</v>
      </c>
      <c r="BD1" s="34">
        <v>22</v>
      </c>
      <c r="BE1" s="34">
        <v>23</v>
      </c>
      <c r="BF1" s="34">
        <v>24</v>
      </c>
      <c r="BG1" s="34">
        <v>25</v>
      </c>
      <c r="BJ1" s="34">
        <v>8</v>
      </c>
      <c r="BK1" s="34">
        <v>9</v>
      </c>
      <c r="BL1" s="34">
        <v>10</v>
      </c>
      <c r="BM1" s="34">
        <v>11</v>
      </c>
      <c r="BN1" s="34">
        <v>12</v>
      </c>
      <c r="BO1" s="34">
        <v>13</v>
      </c>
      <c r="BP1" s="34">
        <v>14</v>
      </c>
      <c r="BQ1" s="34">
        <v>15</v>
      </c>
      <c r="BR1" s="34">
        <v>16</v>
      </c>
      <c r="BS1" s="34">
        <v>17</v>
      </c>
      <c r="BT1" s="34">
        <v>18</v>
      </c>
      <c r="BU1" s="34">
        <v>19</v>
      </c>
      <c r="BV1" s="34">
        <v>20</v>
      </c>
      <c r="BW1" s="34">
        <v>21</v>
      </c>
      <c r="BX1" s="34">
        <v>22</v>
      </c>
      <c r="BY1" s="34">
        <v>23</v>
      </c>
      <c r="BZ1" s="34">
        <v>24</v>
      </c>
      <c r="CA1" s="34">
        <v>25</v>
      </c>
    </row>
    <row r="2" spans="1:79" ht="13.5">
      <c r="A2" s="64"/>
      <c r="B2" s="64">
        <v>9</v>
      </c>
      <c r="C2" s="64">
        <v>9</v>
      </c>
      <c r="D2" s="64">
        <v>9</v>
      </c>
      <c r="E2" s="64">
        <v>9</v>
      </c>
      <c r="F2" s="64">
        <v>9</v>
      </c>
      <c r="G2" s="64">
        <v>9</v>
      </c>
      <c r="H2" s="64">
        <v>9</v>
      </c>
      <c r="I2" s="64">
        <v>9</v>
      </c>
      <c r="J2" s="64">
        <v>9</v>
      </c>
      <c r="K2" s="64">
        <v>9</v>
      </c>
      <c r="L2" s="64">
        <v>9</v>
      </c>
      <c r="M2" s="64">
        <v>9</v>
      </c>
      <c r="N2" s="64">
        <v>9</v>
      </c>
      <c r="O2" s="64">
        <v>9</v>
      </c>
      <c r="P2" s="64">
        <v>9</v>
      </c>
      <c r="Q2" s="64">
        <v>9</v>
      </c>
      <c r="R2" s="64">
        <v>9</v>
      </c>
      <c r="S2" s="64">
        <v>9</v>
      </c>
      <c r="T2" s="64"/>
      <c r="U2" s="64"/>
      <c r="V2" s="64">
        <v>16</v>
      </c>
      <c r="W2" s="64">
        <v>16</v>
      </c>
      <c r="X2" s="64">
        <v>16</v>
      </c>
      <c r="Y2" s="64">
        <v>16</v>
      </c>
      <c r="Z2" s="64">
        <v>16</v>
      </c>
      <c r="AA2" s="64">
        <v>16</v>
      </c>
      <c r="AB2" s="64">
        <v>16</v>
      </c>
      <c r="AC2" s="64">
        <v>16</v>
      </c>
      <c r="AD2" s="64">
        <v>16</v>
      </c>
      <c r="AE2" s="64">
        <v>16</v>
      </c>
      <c r="AF2" s="64">
        <v>16</v>
      </c>
      <c r="AG2" s="64">
        <v>16</v>
      </c>
      <c r="AH2" s="64">
        <v>16</v>
      </c>
      <c r="AI2" s="64">
        <v>16</v>
      </c>
      <c r="AJ2" s="64">
        <v>16</v>
      </c>
      <c r="AK2" s="64">
        <v>16</v>
      </c>
      <c r="AL2" s="64">
        <v>16</v>
      </c>
      <c r="AM2" s="64">
        <v>16</v>
      </c>
      <c r="AP2" s="34">
        <v>17</v>
      </c>
      <c r="AQ2" s="34">
        <v>17</v>
      </c>
      <c r="AR2" s="34">
        <v>17</v>
      </c>
      <c r="AS2" s="34">
        <v>17</v>
      </c>
      <c r="AT2" s="34">
        <v>17</v>
      </c>
      <c r="AU2" s="34">
        <v>17</v>
      </c>
      <c r="AV2" s="34">
        <v>17</v>
      </c>
      <c r="AW2" s="34">
        <v>17</v>
      </c>
      <c r="AX2" s="34">
        <v>17</v>
      </c>
      <c r="AY2" s="34">
        <v>17</v>
      </c>
      <c r="AZ2" s="34">
        <v>17</v>
      </c>
      <c r="BA2" s="34">
        <v>17</v>
      </c>
      <c r="BB2" s="34">
        <v>17</v>
      </c>
      <c r="BC2" s="34">
        <v>17</v>
      </c>
      <c r="BD2" s="34">
        <v>17</v>
      </c>
      <c r="BE2" s="34">
        <v>17</v>
      </c>
      <c r="BF2" s="34">
        <v>17</v>
      </c>
      <c r="BG2" s="34">
        <v>17</v>
      </c>
      <c r="BJ2" s="34">
        <v>13</v>
      </c>
      <c r="BK2" s="34">
        <v>13</v>
      </c>
      <c r="BL2" s="34">
        <v>13</v>
      </c>
      <c r="BM2" s="34">
        <v>13</v>
      </c>
      <c r="BN2" s="34">
        <v>13</v>
      </c>
      <c r="BO2" s="34">
        <v>13</v>
      </c>
      <c r="BP2" s="34">
        <v>13</v>
      </c>
      <c r="BQ2" s="34">
        <v>13</v>
      </c>
      <c r="BR2" s="34">
        <v>13</v>
      </c>
      <c r="BS2" s="34">
        <v>13</v>
      </c>
      <c r="BT2" s="34">
        <v>13</v>
      </c>
      <c r="BU2" s="34">
        <v>13</v>
      </c>
      <c r="BV2" s="34">
        <v>13</v>
      </c>
      <c r="BW2" s="34">
        <v>13</v>
      </c>
      <c r="BX2" s="34">
        <v>13</v>
      </c>
      <c r="BY2" s="34">
        <v>13</v>
      </c>
      <c r="BZ2" s="34">
        <v>13</v>
      </c>
      <c r="CA2" s="34">
        <v>13</v>
      </c>
    </row>
    <row r="3" spans="1:79" ht="14.25">
      <c r="A3" s="64"/>
      <c r="B3" s="156">
        <f ca="1">INDIRECT(ADDRESS(B$1,B$2,3,TRUE,$A$1))</f>
        <v>19</v>
      </c>
      <c r="C3" s="156">
        <f ca="1" t="shared" si="0" ref="C3:S3">INDIRECT(ADDRESS(C$1,C$2,3,TRUE,$A$1))</f>
        <v>26</v>
      </c>
      <c r="D3" s="156">
        <f ca="1" t="shared" si="0"/>
        <v>31</v>
      </c>
      <c r="E3" s="156">
        <f ca="1" t="shared" si="0"/>
        <v>30</v>
      </c>
      <c r="F3" s="156">
        <f ca="1" t="shared" si="0"/>
        <v>26</v>
      </c>
      <c r="G3" s="156">
        <f ca="1" t="shared" si="0"/>
        <v>32</v>
      </c>
      <c r="H3" s="156">
        <f ca="1" t="shared" si="0"/>
        <v>30</v>
      </c>
      <c r="I3" s="156">
        <f ca="1" t="shared" si="0"/>
        <v>30</v>
      </c>
      <c r="J3" s="156">
        <f ca="1" t="shared" si="0"/>
        <v>32</v>
      </c>
      <c r="K3" s="156">
        <f ca="1" t="shared" si="0"/>
        <v>36</v>
      </c>
      <c r="L3" s="156">
        <f ca="1" t="shared" si="0"/>
        <v>0</v>
      </c>
      <c r="M3" s="156">
        <f ca="1" t="shared" si="0"/>
        <v>28.5</v>
      </c>
      <c r="N3" s="156">
        <f ca="1" t="shared" si="0"/>
        <v>29</v>
      </c>
      <c r="O3" s="156">
        <f ca="1" t="shared" si="0"/>
        <v>30</v>
      </c>
      <c r="P3" s="156">
        <f ca="1" t="shared" si="0"/>
        <v>28</v>
      </c>
      <c r="Q3" s="156">
        <f ca="1" t="shared" si="0"/>
        <v>26</v>
      </c>
      <c r="R3" s="156">
        <f ca="1" t="shared" si="0"/>
        <v>25</v>
      </c>
      <c r="S3" s="156">
        <f ca="1" t="shared" si="0"/>
        <v>29.4</v>
      </c>
      <c r="T3" s="156"/>
      <c r="U3" s="156"/>
      <c r="V3" s="156">
        <f ca="1">INDIRECT(ADDRESS(V$1,V$2,3,TRUE,$A$1))</f>
        <v>34.8</v>
      </c>
      <c r="W3" s="156">
        <f ca="1" t="shared" si="1" ref="W3:AM3">INDIRECT(ADDRESS(W$1,W$2,3,TRUE,$A$1))</f>
        <v>22.5</v>
      </c>
      <c r="X3" s="156">
        <f ca="1" t="shared" si="1"/>
        <v>26.4</v>
      </c>
      <c r="Y3" s="156">
        <f ca="1" t="shared" si="1"/>
        <v>30</v>
      </c>
      <c r="Z3" s="156">
        <f ca="1" t="shared" si="1"/>
        <v>51.5</v>
      </c>
      <c r="AA3" s="156">
        <f ca="1" t="shared" si="1"/>
        <v>28.8</v>
      </c>
      <c r="AB3" s="156">
        <f ca="1" t="shared" si="1"/>
        <v>32.07</v>
      </c>
      <c r="AC3" s="156">
        <f ca="1" t="shared" si="1"/>
        <v>28.36</v>
      </c>
      <c r="AD3" s="156">
        <f ca="1" t="shared" si="1"/>
        <v>28.211</v>
      </c>
      <c r="AE3" s="156">
        <f ca="1" t="shared" si="1"/>
        <v>44.3</v>
      </c>
      <c r="AF3" s="156">
        <f ca="1" t="shared" si="1"/>
        <v>0</v>
      </c>
      <c r="AG3" s="156">
        <f ca="1" t="shared" si="1"/>
        <v>29</v>
      </c>
      <c r="AH3" s="156">
        <f ca="1" t="shared" si="1"/>
        <v>28</v>
      </c>
      <c r="AI3" s="156">
        <f ca="1" t="shared" si="1"/>
        <v>30.5</v>
      </c>
      <c r="AJ3" s="156">
        <f ca="1" t="shared" si="1"/>
        <v>23.2</v>
      </c>
      <c r="AK3" s="156">
        <f ca="1" t="shared" si="1"/>
        <v>24.8</v>
      </c>
      <c r="AL3" s="156">
        <f ca="1" t="shared" si="1"/>
        <v>20</v>
      </c>
      <c r="AM3" s="156">
        <f ca="1" t="shared" si="1"/>
        <v>30.7</v>
      </c>
      <c r="AP3" s="156">
        <f ca="1" t="shared" si="2" ref="AP3:BG3">INDIRECT(ADDRESS(AP$1,AP$2,3,TRUE,$A$1))</f>
        <v>10.373563218390805</v>
      </c>
      <c r="AQ3" s="156">
        <f ca="1" t="shared" si="2"/>
        <v>30.044444444444444</v>
      </c>
      <c r="AR3" s="156">
        <f ca="1" t="shared" si="2"/>
        <v>36.401515151515156</v>
      </c>
      <c r="AS3" s="156">
        <f ca="1" t="shared" si="2"/>
        <v>30</v>
      </c>
      <c r="AT3" s="156">
        <f ca="1" t="shared" si="2"/>
        <v>13.12621359223301</v>
      </c>
      <c r="AU3" s="156">
        <f ca="1" t="shared" si="2"/>
        <v>35.55555555555556</v>
      </c>
      <c r="AV3" s="156">
        <f ca="1" t="shared" si="2"/>
        <v>28.06361085126286</v>
      </c>
      <c r="AW3" s="156">
        <f ca="1" t="shared" si="2"/>
        <v>31.734837799717912</v>
      </c>
      <c r="AX3" s="156">
        <f ca="1" t="shared" si="2"/>
        <v>36.29789798305626</v>
      </c>
      <c r="AY3" s="156">
        <f ca="1" t="shared" si="2"/>
        <v>29.25507900677201</v>
      </c>
      <c r="AZ3" s="156" t="e">
        <f ca="1" t="shared" si="2"/>
        <v>#DIV/0!</v>
      </c>
      <c r="BA3" s="156">
        <f ca="1" t="shared" si="2"/>
        <v>28.00862068965517</v>
      </c>
      <c r="BB3" s="156">
        <f ca="1" t="shared" si="2"/>
        <v>30.035714285714285</v>
      </c>
      <c r="BC3" s="156">
        <f ca="1" t="shared" si="2"/>
        <v>29.508196721311474</v>
      </c>
      <c r="BD3" s="156">
        <f ca="1" t="shared" si="2"/>
        <v>33.793103448275865</v>
      </c>
      <c r="BE3" s="156">
        <f ca="1" t="shared" si="2"/>
        <v>27.258064516129032</v>
      </c>
      <c r="BF3" s="156">
        <f ca="1" t="shared" si="2"/>
        <v>31.25</v>
      </c>
      <c r="BG3" s="156">
        <f ca="1" t="shared" si="2"/>
        <v>28.15504885993485</v>
      </c>
      <c r="BJ3" s="156">
        <f ca="1" t="shared" si="3" ref="BJ3:CA3">INDIRECT(ADDRESS(BJ$1,BJ$2,3,TRUE,$A$1))</f>
        <v>6.7</v>
      </c>
      <c r="BK3" s="156">
        <f ca="1" t="shared" si="3"/>
        <v>8.2</v>
      </c>
      <c r="BL3" s="156">
        <f ca="1" t="shared" si="3"/>
        <v>7</v>
      </c>
      <c r="BM3" s="156">
        <f ca="1" t="shared" si="3"/>
        <v>6.6</v>
      </c>
      <c r="BN3" s="156">
        <f ca="1" t="shared" si="3"/>
        <v>6.5</v>
      </c>
      <c r="BO3" s="156">
        <f ca="1" t="shared" si="3"/>
        <v>7</v>
      </c>
      <c r="BP3" s="156">
        <f ca="1" t="shared" si="3"/>
        <v>7.2</v>
      </c>
      <c r="BQ3" s="156">
        <f ca="1" t="shared" si="3"/>
        <v>7.3</v>
      </c>
      <c r="BR3" s="156">
        <f ca="1" t="shared" si="3"/>
        <v>7.2</v>
      </c>
      <c r="BS3" s="156">
        <f ca="1" t="shared" si="3"/>
        <v>8.3</v>
      </c>
      <c r="BT3" s="156">
        <f ca="1" t="shared" si="3"/>
        <v>0</v>
      </c>
      <c r="BU3" s="156">
        <f ca="1" t="shared" si="3"/>
        <v>7.3</v>
      </c>
      <c r="BV3" s="156">
        <f ca="1" t="shared" si="3"/>
        <v>7.5</v>
      </c>
      <c r="BW3" s="156">
        <f ca="1" t="shared" si="3"/>
        <v>6.85</v>
      </c>
      <c r="BX3" s="156">
        <f ca="1" t="shared" si="3"/>
        <v>7.9</v>
      </c>
      <c r="BY3" s="156">
        <f ca="1" t="shared" si="3"/>
        <v>7</v>
      </c>
      <c r="BZ3" s="156">
        <f ca="1" t="shared" si="3"/>
        <v>7</v>
      </c>
      <c r="CA3" s="156">
        <f ca="1" t="shared" si="3"/>
        <v>7.4</v>
      </c>
    </row>
    <row r="4" spans="1:62" ht="14.25">
      <c r="A4" s="64" t="str">
        <f>'結果まとめ'!B8</f>
        <v>つくば鳥人間の会</v>
      </c>
      <c r="B4" s="64">
        <f>'結果まとめ'!K8</f>
        <v>43</v>
      </c>
      <c r="C4" s="64"/>
      <c r="D4" s="64"/>
      <c r="E4" s="64"/>
      <c r="F4" s="64"/>
      <c r="G4" s="64"/>
      <c r="H4" s="64"/>
      <c r="I4" s="64"/>
      <c r="J4" s="64"/>
      <c r="K4" s="64"/>
      <c r="L4" s="64"/>
      <c r="M4" s="64"/>
      <c r="N4" s="64"/>
      <c r="O4" s="64"/>
      <c r="P4" s="64"/>
      <c r="Q4" s="64"/>
      <c r="R4" s="64"/>
      <c r="S4" s="64"/>
      <c r="T4" s="64"/>
      <c r="U4" s="64" t="str">
        <f>'結果まとめ'!B8</f>
        <v>つくば鳥人間の会</v>
      </c>
      <c r="V4" s="161">
        <f>'結果まとめ'!K8</f>
        <v>43</v>
      </c>
      <c r="AO4" s="34" t="str">
        <f>'結果まとめ'!B8</f>
        <v>つくば鳥人間の会</v>
      </c>
      <c r="AP4" s="172">
        <f>'結果まとめ'!S8</f>
        <v>2.7586206896551726</v>
      </c>
      <c r="BI4" s="34" t="str">
        <f>'結果まとめ'!B8</f>
        <v>つくば鳥人間の会</v>
      </c>
      <c r="BJ4" s="34">
        <f>'結果まとめ'!N8</f>
        <v>365</v>
      </c>
    </row>
    <row r="5" spans="1:63" ht="14.25">
      <c r="A5" s="34" t="str">
        <f>'結果まとめ'!B9</f>
        <v>都立科技大</v>
      </c>
      <c r="C5" s="34">
        <f>'結果まとめ'!K9</f>
        <v>35</v>
      </c>
      <c r="U5" s="64" t="str">
        <f>'結果まとめ'!B9</f>
        <v>都立科技大</v>
      </c>
      <c r="W5" s="161">
        <f>'結果まとめ'!K9</f>
        <v>35</v>
      </c>
      <c r="AO5" s="34" t="str">
        <f>'結果まとめ'!B9</f>
        <v>都立科技大</v>
      </c>
      <c r="AQ5" s="172">
        <f>'結果まとめ'!S9</f>
        <v>4</v>
      </c>
      <c r="BI5" s="34" t="str">
        <f>'結果まとめ'!B9</f>
        <v>都立科技大</v>
      </c>
      <c r="BK5" s="34">
        <f>'結果まとめ'!N9</f>
        <v>250</v>
      </c>
    </row>
    <row r="6" spans="1:64" ht="14.25">
      <c r="A6" s="34" t="str">
        <f>'結果まとめ'!B10</f>
        <v>豊田愛好会</v>
      </c>
      <c r="D6" s="34">
        <f>'結果まとめ'!K10</f>
        <v>35</v>
      </c>
      <c r="U6" s="64" t="str">
        <f>'結果まとめ'!B10</f>
        <v>豊田愛好会</v>
      </c>
      <c r="X6" s="161">
        <f>'結果まとめ'!K10</f>
        <v>35</v>
      </c>
      <c r="AO6" s="34" t="str">
        <f>'結果まとめ'!B10</f>
        <v>豊田愛好会</v>
      </c>
      <c r="AR6" s="172">
        <f>'結果まとめ'!S10</f>
        <v>3.560606060606061</v>
      </c>
      <c r="BI6" s="34" t="str">
        <f>'結果まとめ'!B10</f>
        <v>豊田愛好会</v>
      </c>
      <c r="BL6" s="34">
        <f>'結果まとめ'!N10</f>
        <v>270</v>
      </c>
    </row>
    <row r="7" spans="1:65" ht="14.25">
      <c r="A7" s="34" t="str">
        <f>'結果まとめ'!B11</f>
        <v>横浜国立大</v>
      </c>
      <c r="E7" s="34">
        <f>'結果まとめ'!K11</f>
        <v>36.3</v>
      </c>
      <c r="U7" s="64" t="str">
        <f>'結果まとめ'!B11</f>
        <v>横浜国立大</v>
      </c>
      <c r="Y7" s="161">
        <f>'結果まとめ'!K11</f>
        <v>36.3</v>
      </c>
      <c r="AO7" s="34" t="str">
        <f>'結果まとめ'!B11</f>
        <v>横浜国立大</v>
      </c>
      <c r="AS7" s="172">
        <f>'結果まとめ'!S11</f>
        <v>2.9766666666666666</v>
      </c>
      <c r="BI7" s="34" t="str">
        <f>'結果まとめ'!B11</f>
        <v>横浜国立大</v>
      </c>
      <c r="BM7" s="34">
        <f>'結果まとめ'!N11</f>
        <v>216</v>
      </c>
    </row>
    <row r="8" spans="1:66" ht="14.25">
      <c r="A8" s="34" t="str">
        <f>'結果まとめ'!B12</f>
        <v>愛媛大学</v>
      </c>
      <c r="F8" s="34">
        <f>'結果まとめ'!K12</f>
        <v>70</v>
      </c>
      <c r="U8" s="64" t="str">
        <f>'結果まとめ'!B12</f>
        <v>愛媛大学</v>
      </c>
      <c r="Z8" s="161">
        <f>'結果まとめ'!K12</f>
        <v>70</v>
      </c>
      <c r="AO8" s="34" t="str">
        <f>'結果まとめ'!B12</f>
        <v>愛媛大学</v>
      </c>
      <c r="AT8" s="172">
        <f>'結果まとめ'!S12</f>
        <v>2.5242718446601944</v>
      </c>
      <c r="BI8" s="34" t="str">
        <f>'結果まとめ'!B12</f>
        <v>愛媛大学</v>
      </c>
      <c r="BN8" s="34">
        <f>'結果まとめ'!N12</f>
        <v>240</v>
      </c>
    </row>
    <row r="9" spans="1:67" ht="14.25">
      <c r="A9" s="34" t="str">
        <f>'結果まとめ'!B13</f>
        <v>東北大学</v>
      </c>
      <c r="G9" s="34">
        <f>'結果まとめ'!K13</f>
        <v>35</v>
      </c>
      <c r="U9" s="64" t="str">
        <f>'結果まとめ'!B13</f>
        <v>東北大学</v>
      </c>
      <c r="AA9" s="161">
        <f>'結果まとめ'!K13</f>
        <v>35</v>
      </c>
      <c r="AO9" s="34" t="str">
        <f>'結果まとめ'!B13</f>
        <v>東北大学</v>
      </c>
      <c r="AU9" s="172">
        <f>'結果まとめ'!S13</f>
        <v>3.263888888888889</v>
      </c>
      <c r="BI9" s="34" t="str">
        <f>'結果まとめ'!B13</f>
        <v>東北大学</v>
      </c>
      <c r="BO9" s="34">
        <f>'結果まとめ'!N13</f>
        <v>233</v>
      </c>
    </row>
    <row r="10" spans="1:68" ht="14.25">
      <c r="A10" s="34" t="str">
        <f>'結果まとめ'!B14</f>
        <v>広島大学</v>
      </c>
      <c r="H10" s="34">
        <f>'結果まとめ'!K14</f>
        <v>56</v>
      </c>
      <c r="U10" s="64" t="str">
        <f>'結果まとめ'!B14</f>
        <v>広島大学</v>
      </c>
      <c r="AB10" s="161">
        <f>'結果まとめ'!K14</f>
        <v>56</v>
      </c>
      <c r="AO10" s="34" t="str">
        <f>'結果まとめ'!B14</f>
        <v>広島大学</v>
      </c>
      <c r="AV10" s="172">
        <f>'結果まとめ'!S14</f>
        <v>3.2666043030869973</v>
      </c>
      <c r="BI10" s="34" t="str">
        <f>'結果まとめ'!B14</f>
        <v>広島大学</v>
      </c>
      <c r="BP10" s="34">
        <f>'結果まとめ'!N14</f>
        <v>280</v>
      </c>
    </row>
    <row r="11" spans="1:69" ht="14.25">
      <c r="A11" s="34" t="str">
        <f>'結果まとめ'!B15</f>
        <v>金沢工業大学</v>
      </c>
      <c r="I11" s="34">
        <f>'結果まとめ'!K15</f>
        <v>44</v>
      </c>
      <c r="U11" s="64" t="str">
        <f>'結果まとめ'!B15</f>
        <v>金沢工業大学</v>
      </c>
      <c r="AC11" s="161">
        <f>'結果まとめ'!K15</f>
        <v>44</v>
      </c>
      <c r="AO11" s="34" t="str">
        <f>'結果まとめ'!B15</f>
        <v>金沢工業大学</v>
      </c>
      <c r="AW11" s="172">
        <f>'結果まとめ'!S15</f>
        <v>3.455571227080395</v>
      </c>
      <c r="BI11" s="34" t="str">
        <f>'結果まとめ'!B15</f>
        <v>金沢工業大学</v>
      </c>
      <c r="BQ11" s="34">
        <f>'結果まとめ'!N15</f>
        <v>220</v>
      </c>
    </row>
    <row r="12" spans="1:70" ht="14.25">
      <c r="A12" s="34" t="str">
        <f>'結果まとめ'!B16</f>
        <v>日本大学</v>
      </c>
      <c r="J12" s="34">
        <f>'結果まとめ'!K16</f>
        <v>36.4</v>
      </c>
      <c r="U12" s="64" t="str">
        <f>'結果まとめ'!B16</f>
        <v>日本大学</v>
      </c>
      <c r="AD12" s="161">
        <f>'結果まとめ'!K16</f>
        <v>36.4</v>
      </c>
      <c r="AO12" s="34" t="str">
        <f>'結果まとめ'!B16</f>
        <v>日本大学</v>
      </c>
      <c r="AX12" s="172">
        <f>'結果まとめ'!S16</f>
        <v>3.0626351423203717</v>
      </c>
      <c r="BI12" s="34" t="str">
        <f>'結果まとめ'!B16</f>
        <v>日本大学</v>
      </c>
      <c r="BR12" s="34">
        <f>'結果まとめ'!N16</f>
        <v>210</v>
      </c>
    </row>
    <row r="13" spans="1:71" ht="14.25">
      <c r="A13" s="34" t="str">
        <f>'結果まとめ'!B17</f>
        <v>芝工大</v>
      </c>
      <c r="K13" s="34">
        <f>'結果まとめ'!K17</f>
        <v>55</v>
      </c>
      <c r="U13" s="64" t="str">
        <f>'結果まとめ'!B17</f>
        <v>芝工大</v>
      </c>
      <c r="AE13" s="161">
        <f>'結果まとめ'!K17</f>
        <v>55</v>
      </c>
      <c r="AO13" s="34" t="str">
        <f>'結果まとめ'!B17</f>
        <v>芝工大</v>
      </c>
      <c r="AY13" s="172">
        <f>'結果まとめ'!S17</f>
        <v>4.063205417607223</v>
      </c>
      <c r="BI13" s="34" t="str">
        <f>'結果まとめ'!B17</f>
        <v>芝工大</v>
      </c>
      <c r="BS13" s="34">
        <v>300</v>
      </c>
    </row>
    <row r="14" spans="1:72" ht="14.25">
      <c r="A14" s="34" t="str">
        <f>'結果まとめ'!B18</f>
        <v>CoolThrust</v>
      </c>
      <c r="L14" s="34">
        <f>'結果まとめ'!K18</f>
        <v>0</v>
      </c>
      <c r="U14" s="64" t="str">
        <f>'結果まとめ'!B18</f>
        <v>CoolThrust</v>
      </c>
      <c r="AF14" s="161">
        <f>'結果まとめ'!K18</f>
        <v>0</v>
      </c>
      <c r="AO14" s="34" t="str">
        <f>'結果まとめ'!B18</f>
        <v>CoolThrust</v>
      </c>
      <c r="AZ14" s="172" t="e">
        <f>'結果まとめ'!S18</f>
        <v>#DIV/0!</v>
      </c>
      <c r="BI14" s="34" t="str">
        <f>'結果まとめ'!B18</f>
        <v>CoolThrust</v>
      </c>
      <c r="BT14" s="34">
        <f>'結果まとめ'!N18</f>
        <v>0</v>
      </c>
    </row>
    <row r="15" spans="1:73" ht="14.25">
      <c r="A15" s="34" t="str">
        <f>'結果まとめ'!B19</f>
        <v>東海大学</v>
      </c>
      <c r="M15" s="34">
        <f>'結果まとめ'!K19</f>
        <v>45</v>
      </c>
      <c r="U15" s="64" t="str">
        <f>'結果まとめ'!B19</f>
        <v>東海大学</v>
      </c>
      <c r="AG15" s="161">
        <f>'結果まとめ'!K19</f>
        <v>45</v>
      </c>
      <c r="AO15" s="34" t="str">
        <f>'結果まとめ'!B19</f>
        <v>東海大学</v>
      </c>
      <c r="BA15" s="172">
        <f>'結果まとめ'!S19</f>
        <v>3.5517241379310347</v>
      </c>
      <c r="BI15" s="34" t="str">
        <f>'結果まとめ'!B19</f>
        <v>東海大学</v>
      </c>
      <c r="BU15" s="34">
        <f>'結果まとめ'!N19</f>
        <v>290</v>
      </c>
    </row>
    <row r="16" spans="1:74" ht="14.25">
      <c r="A16" s="34" t="str">
        <f>'結果まとめ'!B20</f>
        <v>東京大学</v>
      </c>
      <c r="N16" s="34">
        <f>'結果まとめ'!K20</f>
        <v>40</v>
      </c>
      <c r="U16" s="64" t="str">
        <f>'結果まとめ'!B20</f>
        <v>東京大学</v>
      </c>
      <c r="AH16" s="161">
        <f>'結果まとめ'!K20</f>
        <v>40</v>
      </c>
      <c r="AO16" s="34" t="str">
        <f>'結果まとめ'!B20</f>
        <v>東京大学</v>
      </c>
      <c r="BB16" s="172">
        <f>'結果まとめ'!S20</f>
        <v>3.607142857142857</v>
      </c>
      <c r="BI16" s="34" t="str">
        <f>'結果まとめ'!B20</f>
        <v>東京大学</v>
      </c>
      <c r="BV16" s="34">
        <f>'結果まとめ'!N20</f>
        <v>270</v>
      </c>
    </row>
    <row r="17" spans="1:75" ht="14.25">
      <c r="A17" s="34" t="str">
        <f>'結果まとめ'!B21</f>
        <v>山形大</v>
      </c>
      <c r="O17" s="34">
        <f>'結果まとめ'!K21</f>
        <v>39</v>
      </c>
      <c r="U17" s="64" t="str">
        <f>'結果まとめ'!B21</f>
        <v>山形大</v>
      </c>
      <c r="AI17" s="161">
        <f>'結果まとめ'!K21</f>
        <v>39</v>
      </c>
      <c r="AO17" s="34" t="str">
        <f>'結果まとめ'!B21</f>
        <v>山形大</v>
      </c>
      <c r="BC17" s="172">
        <f>'結果まとめ'!S21</f>
        <v>3.1147540983606556</v>
      </c>
      <c r="BI17" s="34" t="str">
        <f>'結果まとめ'!B21</f>
        <v>山形大</v>
      </c>
      <c r="BW17" s="34">
        <f>'結果まとめ'!N21</f>
        <v>250</v>
      </c>
    </row>
    <row r="18" spans="1:76" ht="14.25">
      <c r="A18" s="34" t="str">
        <f>'結果まとめ'!B22</f>
        <v>大阪府立大学</v>
      </c>
      <c r="P18" s="34">
        <f>'結果まとめ'!K22</f>
        <v>34.5</v>
      </c>
      <c r="U18" s="64" t="str">
        <f>'結果まとめ'!B22</f>
        <v>大阪府立大学</v>
      </c>
      <c r="AJ18" s="161">
        <f>'結果まとめ'!K22</f>
        <v>34.5</v>
      </c>
      <c r="AO18" s="34" t="str">
        <f>'結果まとめ'!B22</f>
        <v>大阪府立大学</v>
      </c>
      <c r="BD18" s="172">
        <f>'結果まとめ'!S22</f>
        <v>4.1594827586206895</v>
      </c>
      <c r="BI18" s="34" t="str">
        <f>'結果まとめ'!B22</f>
        <v>大阪府立大学</v>
      </c>
      <c r="BX18" s="34">
        <f>'結果まとめ'!N22</f>
        <v>263</v>
      </c>
    </row>
    <row r="19" spans="1:77" ht="14.25">
      <c r="A19" s="34" t="str">
        <f>'結果まとめ'!B23</f>
        <v>名古屋大学</v>
      </c>
      <c r="Q19" s="34">
        <f>'結果まとめ'!K23</f>
        <v>37</v>
      </c>
      <c r="U19" s="64" t="str">
        <f>'結果まとめ'!B23</f>
        <v>名古屋大学</v>
      </c>
      <c r="AK19" s="161">
        <f>'結果まとめ'!K23</f>
        <v>37</v>
      </c>
      <c r="AO19" s="34" t="str">
        <f>'結果まとめ'!B23</f>
        <v>名古屋大学</v>
      </c>
      <c r="BE19" s="172">
        <f>'結果まとめ'!S23</f>
        <v>3.6693548387096775</v>
      </c>
      <c r="BI19" s="34" t="str">
        <f>'結果まとめ'!B23</f>
        <v>名古屋大学</v>
      </c>
      <c r="BY19" s="34">
        <f>'結果まとめ'!N23</f>
        <v>214</v>
      </c>
    </row>
    <row r="20" spans="1:78" ht="14.25">
      <c r="A20" s="34" t="str">
        <f>'結果まとめ'!B24</f>
        <v>有人飛翔体</v>
      </c>
      <c r="R20" s="34">
        <f>'結果まとめ'!K24</f>
        <v>45</v>
      </c>
      <c r="U20" s="64" t="str">
        <f>'結果まとめ'!B24</f>
        <v>有人飛翔体</v>
      </c>
      <c r="AK20" s="161"/>
      <c r="AL20" s="161">
        <f>'結果まとめ'!K24</f>
        <v>45</v>
      </c>
      <c r="AO20" s="34" t="str">
        <f>'結果まとめ'!B24</f>
        <v>有人飛翔体</v>
      </c>
      <c r="BE20" s="172"/>
      <c r="BF20" s="172">
        <f>'結果まとめ'!S24</f>
        <v>4.75</v>
      </c>
      <c r="BI20" s="34" t="str">
        <f>'結果まとめ'!B24</f>
        <v>有人飛翔体</v>
      </c>
      <c r="BZ20" s="34">
        <f>'結果まとめ'!N24</f>
        <v>0</v>
      </c>
    </row>
    <row r="21" spans="1:79" ht="14.25">
      <c r="A21" s="34" t="str">
        <f>'結果まとめ'!B25</f>
        <v>東京工業大学</v>
      </c>
      <c r="S21" s="34">
        <f>'結果まとめ'!K25</f>
        <v>43</v>
      </c>
      <c r="U21" s="64" t="str">
        <f>'結果まとめ'!B25</f>
        <v>東京工業大学</v>
      </c>
      <c r="AM21" s="161">
        <f>'結果まとめ'!K25</f>
        <v>43</v>
      </c>
      <c r="AO21" s="34" t="str">
        <f>'結果まとめ'!B25</f>
        <v>東京工業大学</v>
      </c>
      <c r="BG21" s="172">
        <f>'結果まとめ'!S25</f>
        <v>3.224755700325733</v>
      </c>
      <c r="BI21" s="34" t="str">
        <f>'結果まとめ'!B25</f>
        <v>東京工業大学</v>
      </c>
      <c r="CA21" s="34">
        <f>'結果まとめ'!N25</f>
        <v>241</v>
      </c>
    </row>
    <row r="26" spans="2:19" ht="13.5">
      <c r="B26" s="34">
        <v>8</v>
      </c>
      <c r="C26" s="34">
        <v>9</v>
      </c>
      <c r="D26" s="34">
        <v>10</v>
      </c>
      <c r="E26" s="34">
        <v>11</v>
      </c>
      <c r="F26" s="34">
        <v>12</v>
      </c>
      <c r="G26" s="34">
        <v>13</v>
      </c>
      <c r="H26" s="34">
        <v>14</v>
      </c>
      <c r="I26" s="34">
        <v>15</v>
      </c>
      <c r="J26" s="34">
        <v>16</v>
      </c>
      <c r="K26" s="34">
        <v>17</v>
      </c>
      <c r="L26" s="34">
        <v>18</v>
      </c>
      <c r="M26" s="34">
        <v>19</v>
      </c>
      <c r="N26" s="34">
        <v>20</v>
      </c>
      <c r="O26" s="34">
        <v>21</v>
      </c>
      <c r="P26" s="34">
        <v>22</v>
      </c>
      <c r="Q26" s="34">
        <v>23</v>
      </c>
      <c r="R26" s="34">
        <v>24</v>
      </c>
      <c r="S26" s="34">
        <v>25</v>
      </c>
    </row>
    <row r="27" spans="2:19" ht="13.5">
      <c r="B27" s="34">
        <v>11</v>
      </c>
      <c r="C27" s="34">
        <v>11</v>
      </c>
      <c r="D27" s="34">
        <v>11</v>
      </c>
      <c r="E27" s="34">
        <v>11</v>
      </c>
      <c r="F27" s="34">
        <v>11</v>
      </c>
      <c r="G27" s="34">
        <v>11</v>
      </c>
      <c r="H27" s="34">
        <v>11</v>
      </c>
      <c r="I27" s="34">
        <v>11</v>
      </c>
      <c r="J27" s="34">
        <v>11</v>
      </c>
      <c r="K27" s="34">
        <v>11</v>
      </c>
      <c r="L27" s="34">
        <v>11</v>
      </c>
      <c r="M27" s="34">
        <v>11</v>
      </c>
      <c r="N27" s="34">
        <v>11</v>
      </c>
      <c r="O27" s="34">
        <v>11</v>
      </c>
      <c r="P27" s="34">
        <v>11</v>
      </c>
      <c r="Q27" s="34">
        <v>11</v>
      </c>
      <c r="R27" s="34">
        <v>11</v>
      </c>
      <c r="S27" s="34">
        <v>11</v>
      </c>
    </row>
    <row r="28" spans="2:79" ht="13.5">
      <c r="B28" s="34">
        <v>12</v>
      </c>
      <c r="C28" s="34">
        <v>12</v>
      </c>
      <c r="D28" s="34">
        <v>12</v>
      </c>
      <c r="E28" s="34">
        <v>12</v>
      </c>
      <c r="F28" s="34">
        <v>12</v>
      </c>
      <c r="G28" s="34">
        <v>12</v>
      </c>
      <c r="H28" s="34">
        <v>12</v>
      </c>
      <c r="I28" s="34">
        <v>12</v>
      </c>
      <c r="J28" s="34">
        <v>12</v>
      </c>
      <c r="K28" s="34">
        <v>12</v>
      </c>
      <c r="L28" s="34">
        <v>12</v>
      </c>
      <c r="M28" s="34">
        <v>12</v>
      </c>
      <c r="N28" s="34">
        <v>12</v>
      </c>
      <c r="O28" s="34">
        <v>12</v>
      </c>
      <c r="P28" s="34">
        <v>12</v>
      </c>
      <c r="Q28" s="34">
        <v>12</v>
      </c>
      <c r="R28" s="34">
        <v>12</v>
      </c>
      <c r="S28" s="34">
        <v>12</v>
      </c>
      <c r="BJ28" s="34">
        <f>'結果まとめ'!N8</f>
        <v>365</v>
      </c>
      <c r="BK28" s="34">
        <f>'結果まとめ'!N9</f>
        <v>250</v>
      </c>
      <c r="BL28" s="34">
        <f>'結果まとめ'!N10</f>
        <v>270</v>
      </c>
      <c r="BM28" s="34">
        <f>'結果まとめ'!N11</f>
        <v>216</v>
      </c>
      <c r="BN28" s="34">
        <f>'結果まとめ'!N12</f>
        <v>240</v>
      </c>
      <c r="BO28" s="34">
        <f>'結果まとめ'!N13</f>
        <v>233</v>
      </c>
      <c r="BP28" s="34">
        <f>'結果まとめ'!N14</f>
        <v>280</v>
      </c>
      <c r="BQ28" s="34">
        <f>'結果まとめ'!N15</f>
        <v>220</v>
      </c>
      <c r="BR28" s="34">
        <f>'結果まとめ'!N16</f>
        <v>210</v>
      </c>
      <c r="BS28" s="34">
        <f>'結果まとめ'!N17</f>
        <v>600</v>
      </c>
      <c r="BT28" s="34">
        <f>'結果まとめ'!N18</f>
        <v>0</v>
      </c>
      <c r="BU28" s="34">
        <f>'結果まとめ'!N19</f>
        <v>290</v>
      </c>
      <c r="BV28" s="34">
        <f>'結果まとめ'!N20</f>
        <v>270</v>
      </c>
      <c r="BW28" s="34">
        <f>'結果まとめ'!N21</f>
        <v>250</v>
      </c>
      <c r="BX28" s="34">
        <f>'結果まとめ'!N22</f>
        <v>263</v>
      </c>
      <c r="BY28" s="34">
        <f>'結果まとめ'!N23</f>
        <v>214</v>
      </c>
      <c r="BZ28" s="34">
        <f>'結果まとめ'!N24</f>
        <v>0</v>
      </c>
      <c r="CA28" s="34">
        <f>'結果まとめ'!N25</f>
        <v>241</v>
      </c>
    </row>
    <row r="29" spans="2:79" ht="14.25">
      <c r="B29" s="156">
        <f ca="1">INDIRECT(ADDRESS(B26,B27,3,TRUE,$A$1))</f>
        <v>43</v>
      </c>
      <c r="C29" s="156">
        <f ca="1" t="shared" si="4" ref="C29:R29">INDIRECT(ADDRESS(C26,C27,3,TRUE,$A$1))</f>
        <v>35</v>
      </c>
      <c r="D29" s="156">
        <f ca="1" t="shared" si="4"/>
        <v>35</v>
      </c>
      <c r="E29" s="156">
        <f ca="1" t="shared" si="4"/>
        <v>36.3</v>
      </c>
      <c r="F29" s="156">
        <f ca="1" t="shared" si="4"/>
        <v>70</v>
      </c>
      <c r="G29" s="156">
        <f ca="1" t="shared" si="4"/>
        <v>35</v>
      </c>
      <c r="H29" s="156">
        <f ca="1" t="shared" si="4"/>
        <v>56</v>
      </c>
      <c r="I29" s="156">
        <f ca="1" t="shared" si="4"/>
        <v>44</v>
      </c>
      <c r="J29" s="156">
        <f ca="1" t="shared" si="4"/>
        <v>36.4</v>
      </c>
      <c r="K29" s="156">
        <f ca="1" t="shared" si="4"/>
        <v>55</v>
      </c>
      <c r="L29" s="156">
        <f ca="1" t="shared" si="4"/>
        <v>0</v>
      </c>
      <c r="M29" s="156">
        <f ca="1" t="shared" si="4"/>
        <v>45</v>
      </c>
      <c r="N29" s="156">
        <f ca="1" t="shared" si="4"/>
        <v>40</v>
      </c>
      <c r="O29" s="156">
        <f ca="1" t="shared" si="4"/>
        <v>39</v>
      </c>
      <c r="P29" s="156">
        <f ca="1" t="shared" si="4"/>
        <v>34.5</v>
      </c>
      <c r="Q29" s="156">
        <f ca="1" t="shared" si="4"/>
        <v>37</v>
      </c>
      <c r="R29" s="156">
        <f ca="1" t="shared" si="4"/>
        <v>45</v>
      </c>
      <c r="S29" s="156">
        <f ca="1">INDIRECT(ADDRESS(S26,S27,3,TRUE,$A$1))</f>
        <v>43</v>
      </c>
      <c r="BJ29" s="34">
        <f>'結果まとめ'!L8</f>
        <v>96</v>
      </c>
      <c r="BK29" s="34">
        <f>'結果まとめ'!L9</f>
        <v>90</v>
      </c>
      <c r="BL29" s="34">
        <f>'結果まとめ'!L10</f>
        <v>94</v>
      </c>
      <c r="BM29" s="34">
        <f>'結果まとめ'!L11</f>
        <v>89.3</v>
      </c>
      <c r="BN29" s="34">
        <f>'結果まとめ'!L12</f>
        <v>130</v>
      </c>
      <c r="BO29" s="34">
        <f>'結果まとめ'!L13</f>
        <v>94</v>
      </c>
      <c r="BP29" s="34">
        <f>'結果まとめ'!L14</f>
        <v>104.76</v>
      </c>
      <c r="BQ29" s="34">
        <f>'結果まとめ'!L15</f>
        <v>98</v>
      </c>
      <c r="BR29" s="34">
        <f>'結果まとめ'!L16</f>
        <v>86.4</v>
      </c>
      <c r="BS29" s="34">
        <f>'結果まとめ'!L17</f>
        <v>180</v>
      </c>
      <c r="BT29" s="34">
        <f>'結果まとめ'!L18</f>
        <v>0</v>
      </c>
      <c r="BU29" s="34">
        <f>'結果まとめ'!L19</f>
        <v>103</v>
      </c>
      <c r="BV29" s="34">
        <f>'結果まとめ'!L20</f>
        <v>101</v>
      </c>
      <c r="BW29" s="34">
        <f>'結果まとめ'!L21</f>
        <v>95</v>
      </c>
      <c r="BX29" s="34">
        <f>'結果まとめ'!L22</f>
        <v>96.5</v>
      </c>
      <c r="BY29" s="34">
        <f>'結果まとめ'!L23</f>
        <v>91</v>
      </c>
      <c r="BZ29" s="34">
        <f>'結果まとめ'!L24</f>
        <v>95</v>
      </c>
      <c r="CA29" s="34">
        <f>'結果まとめ'!L25</f>
        <v>99</v>
      </c>
    </row>
    <row r="30" spans="2:79" ht="14.25">
      <c r="B30" s="156">
        <f ca="1">INDIRECT(ADDRESS(B26,B28,3,TRUE,$A$1))</f>
        <v>96</v>
      </c>
      <c r="C30" s="156">
        <f ca="1" t="shared" si="5" ref="C30:R30">INDIRECT(ADDRESS(C26,C28,3,TRUE,$A$1))</f>
        <v>90</v>
      </c>
      <c r="D30" s="156">
        <f ca="1" t="shared" si="5"/>
        <v>94</v>
      </c>
      <c r="E30" s="156">
        <f ca="1" t="shared" si="5"/>
        <v>89.3</v>
      </c>
      <c r="F30" s="156">
        <f ca="1" t="shared" si="5"/>
        <v>130</v>
      </c>
      <c r="G30" s="156">
        <f ca="1" t="shared" si="5"/>
        <v>94</v>
      </c>
      <c r="H30" s="156">
        <f ca="1" t="shared" si="5"/>
        <v>104.76</v>
      </c>
      <c r="I30" s="156">
        <f ca="1" t="shared" si="5"/>
        <v>98</v>
      </c>
      <c r="J30" s="156">
        <f ca="1" t="shared" si="5"/>
        <v>86.4</v>
      </c>
      <c r="K30" s="156">
        <f ca="1" t="shared" si="5"/>
        <v>180</v>
      </c>
      <c r="L30" s="156">
        <f ca="1" t="shared" si="5"/>
        <v>0</v>
      </c>
      <c r="M30" s="156">
        <f ca="1" t="shared" si="5"/>
        <v>103</v>
      </c>
      <c r="N30" s="156">
        <f ca="1" t="shared" si="5"/>
        <v>101</v>
      </c>
      <c r="O30" s="156">
        <f ca="1" t="shared" si="5"/>
        <v>95</v>
      </c>
      <c r="P30" s="156">
        <f ca="1" t="shared" si="5"/>
        <v>96.5</v>
      </c>
      <c r="Q30" s="156">
        <f ca="1" t="shared" si="5"/>
        <v>91</v>
      </c>
      <c r="R30" s="156">
        <f ca="1" t="shared" si="5"/>
        <v>95</v>
      </c>
      <c r="S30" s="156">
        <f ca="1">INDIRECT(ADDRESS(S26,S28,3,TRUE,$A$1))</f>
        <v>99</v>
      </c>
      <c r="V30" s="34">
        <f>'結果まとめ'!$V33</f>
        <v>0</v>
      </c>
      <c r="W30" s="34">
        <f>'結果まとめ'!$V34</f>
        <v>0</v>
      </c>
      <c r="X30" s="34">
        <f>'結果まとめ'!$V35</f>
        <v>7</v>
      </c>
      <c r="Y30" s="34">
        <f>'結果まとめ'!$V36</f>
        <v>2.1</v>
      </c>
      <c r="Z30" s="34">
        <f>'結果まとめ'!$V37</f>
        <v>0</v>
      </c>
      <c r="AA30" s="34">
        <f>'結果まとめ'!$V38</f>
        <v>2</v>
      </c>
      <c r="AB30" s="34">
        <f>'結果まとめ'!$V39</f>
        <v>0</v>
      </c>
      <c r="AC30" s="34">
        <f>'結果まとめ'!$V40</f>
        <v>3.2</v>
      </c>
      <c r="AD30" s="34">
        <f>'結果まとめ'!$V41</f>
        <v>35</v>
      </c>
      <c r="AE30" s="34">
        <f>'結果まとめ'!$V42</f>
        <v>4.5</v>
      </c>
      <c r="AF30" s="34">
        <f>'結果まとめ'!$V43</f>
        <v>0</v>
      </c>
      <c r="AG30" s="34">
        <f>'結果まとめ'!$V44</f>
        <v>0</v>
      </c>
      <c r="AH30" s="34">
        <f>'結果まとめ'!$V45</f>
        <v>0.5</v>
      </c>
      <c r="AI30" s="34">
        <f>'結果まとめ'!$V46</f>
        <v>0.04</v>
      </c>
      <c r="AJ30" s="34">
        <f>'結果まとめ'!$V47</f>
        <v>4</v>
      </c>
      <c r="AK30" s="34">
        <f>'結果まとめ'!$V48</f>
        <v>1</v>
      </c>
      <c r="AL30" s="34">
        <f>'結果まとめ'!$V49</f>
        <v>0.5</v>
      </c>
      <c r="AM30" s="34">
        <f>'結果まとめ'!$V50</f>
        <v>1.6</v>
      </c>
      <c r="BJ30" s="34">
        <f>BJ28/BJ29</f>
        <v>3.8020833333333335</v>
      </c>
      <c r="BK30" s="34">
        <f aca="true" t="shared" si="6" ref="BK30:CA30">BK28/BK29</f>
        <v>2.7777777777777777</v>
      </c>
      <c r="BL30" s="34">
        <f t="shared" si="6"/>
        <v>2.872340425531915</v>
      </c>
      <c r="BM30" s="34">
        <f t="shared" si="6"/>
        <v>2.4188129899216126</v>
      </c>
      <c r="BN30" s="34">
        <f t="shared" si="6"/>
        <v>1.8461538461538463</v>
      </c>
      <c r="BO30" s="34">
        <f t="shared" si="6"/>
        <v>2.478723404255319</v>
      </c>
      <c r="BP30" s="34">
        <f t="shared" si="6"/>
        <v>2.672775868652157</v>
      </c>
      <c r="BQ30" s="34">
        <f t="shared" si="6"/>
        <v>2.2448979591836733</v>
      </c>
      <c r="BR30" s="34">
        <f t="shared" si="6"/>
        <v>2.4305555555555554</v>
      </c>
      <c r="BS30" s="34">
        <f t="shared" si="6"/>
        <v>3.3333333333333335</v>
      </c>
      <c r="BT30" s="34" t="e">
        <f t="shared" si="6"/>
        <v>#DIV/0!</v>
      </c>
      <c r="BU30" s="34">
        <f t="shared" si="6"/>
        <v>2.8155339805825244</v>
      </c>
      <c r="BV30" s="34">
        <f t="shared" si="6"/>
        <v>2.6732673267326734</v>
      </c>
      <c r="BW30" s="34">
        <f t="shared" si="6"/>
        <v>2.6315789473684212</v>
      </c>
      <c r="BX30" s="34">
        <f t="shared" si="6"/>
        <v>2.7253886010362693</v>
      </c>
      <c r="BY30" s="34">
        <f t="shared" si="6"/>
        <v>2.3516483516483517</v>
      </c>
      <c r="BZ30" s="34">
        <f t="shared" si="6"/>
        <v>0</v>
      </c>
      <c r="CA30" s="34">
        <f t="shared" si="6"/>
        <v>2.4343434343434343</v>
      </c>
    </row>
    <row r="31" spans="1:62" ht="13.5">
      <c r="A31" s="34" t="str">
        <f>'結果まとめ'!B8</f>
        <v>つくば鳥人間の会</v>
      </c>
      <c r="B31" s="174">
        <f>B30/B29</f>
        <v>2.2325581395348837</v>
      </c>
      <c r="C31" s="175"/>
      <c r="D31" s="175"/>
      <c r="E31" s="175"/>
      <c r="F31" s="175"/>
      <c r="G31" s="175"/>
      <c r="H31" s="175"/>
      <c r="I31" s="175"/>
      <c r="J31" s="175"/>
      <c r="K31" s="175"/>
      <c r="L31" s="175"/>
      <c r="M31" s="175"/>
      <c r="N31" s="175"/>
      <c r="O31" s="175"/>
      <c r="P31" s="175"/>
      <c r="Q31" s="175"/>
      <c r="R31" s="175"/>
      <c r="S31" s="175"/>
      <c r="U31" s="34" t="str">
        <f>'結果まとめ'!B33</f>
        <v>つくば鳥人間の会</v>
      </c>
      <c r="V31" s="34">
        <f>'結果まとめ'!C8</f>
        <v>104.27</v>
      </c>
      <c r="AO31" s="192" t="s">
        <v>119</v>
      </c>
      <c r="BI31" s="34" t="str">
        <f>'結果まとめ'!B8</f>
        <v>つくば鳥人間の会</v>
      </c>
      <c r="BJ31" s="34">
        <f>'結果まとめ'!C8</f>
        <v>104.27</v>
      </c>
    </row>
    <row r="32" spans="1:63" ht="13.5">
      <c r="A32" s="34" t="str">
        <f>'結果まとめ'!B9</f>
        <v>都立科技大</v>
      </c>
      <c r="B32" s="175"/>
      <c r="C32" s="174">
        <f>C30/C29</f>
        <v>2.5714285714285716</v>
      </c>
      <c r="D32" s="175"/>
      <c r="E32" s="175"/>
      <c r="F32" s="175"/>
      <c r="G32" s="175"/>
      <c r="H32" s="175"/>
      <c r="I32" s="175"/>
      <c r="J32" s="175"/>
      <c r="K32" s="175"/>
      <c r="L32" s="175"/>
      <c r="M32" s="175"/>
      <c r="N32" s="175"/>
      <c r="O32" s="175"/>
      <c r="P32" s="175"/>
      <c r="Q32" s="175"/>
      <c r="R32" s="175"/>
      <c r="S32" s="175"/>
      <c r="U32" s="34" t="str">
        <f>'結果まとめ'!B34</f>
        <v>都立科技大</v>
      </c>
      <c r="W32" s="34">
        <f>'結果まとめ'!C9</f>
        <v>20.67</v>
      </c>
      <c r="AO32" s="193"/>
      <c r="BI32" s="34" t="str">
        <f>'結果まとめ'!B9</f>
        <v>都立科技大</v>
      </c>
      <c r="BK32" s="34">
        <f>'結果まとめ'!C9</f>
        <v>20.67</v>
      </c>
    </row>
    <row r="33" spans="1:64" ht="13.5">
      <c r="A33" s="34" t="str">
        <f>'結果まとめ'!B10</f>
        <v>豊田愛好会</v>
      </c>
      <c r="B33" s="175"/>
      <c r="C33" s="175"/>
      <c r="D33" s="174">
        <f>D30/D29</f>
        <v>2.6857142857142855</v>
      </c>
      <c r="E33" s="175"/>
      <c r="F33" s="175"/>
      <c r="G33" s="175"/>
      <c r="H33" s="175"/>
      <c r="I33" s="175"/>
      <c r="J33" s="175"/>
      <c r="K33" s="175"/>
      <c r="L33" s="175"/>
      <c r="M33" s="175"/>
      <c r="N33" s="175"/>
      <c r="O33" s="175"/>
      <c r="P33" s="175"/>
      <c r="Q33" s="175"/>
      <c r="R33" s="175"/>
      <c r="S33" s="175"/>
      <c r="U33" s="34" t="str">
        <f>'結果まとめ'!B35</f>
        <v>豊田愛好会</v>
      </c>
      <c r="X33" s="34">
        <f>'結果まとめ'!C10</f>
        <v>2754.64</v>
      </c>
      <c r="AO33" s="63" t="s">
        <v>120</v>
      </c>
      <c r="BI33" s="34" t="str">
        <f>'結果まとめ'!B10</f>
        <v>豊田愛好会</v>
      </c>
      <c r="BL33" s="34">
        <f>'結果まとめ'!C10</f>
        <v>2754.64</v>
      </c>
    </row>
    <row r="34" spans="1:65" ht="13.5">
      <c r="A34" s="34" t="str">
        <f>'結果まとめ'!B11</f>
        <v>横浜国立大</v>
      </c>
      <c r="B34" s="175"/>
      <c r="C34" s="175"/>
      <c r="D34" s="175"/>
      <c r="E34" s="174">
        <f>E30/E29</f>
        <v>2.460055096418733</v>
      </c>
      <c r="F34" s="175"/>
      <c r="G34" s="175"/>
      <c r="H34" s="175"/>
      <c r="I34" s="175"/>
      <c r="J34" s="175"/>
      <c r="K34" s="175"/>
      <c r="L34" s="175"/>
      <c r="M34" s="175"/>
      <c r="N34" s="175"/>
      <c r="O34" s="175"/>
      <c r="P34" s="175"/>
      <c r="Q34" s="175"/>
      <c r="R34" s="175"/>
      <c r="S34" s="175"/>
      <c r="U34" s="34" t="str">
        <f>'結果まとめ'!B36</f>
        <v>横浜国立大</v>
      </c>
      <c r="Y34" s="34">
        <f>'結果まとめ'!C11</f>
        <v>72</v>
      </c>
      <c r="AO34" s="63" t="s">
        <v>121</v>
      </c>
      <c r="BI34" s="34" t="str">
        <f>'結果まとめ'!B11</f>
        <v>横浜国立大</v>
      </c>
      <c r="BM34" s="34">
        <f>'結果まとめ'!C11</f>
        <v>72</v>
      </c>
    </row>
    <row r="35" spans="1:66" ht="14.25">
      <c r="A35" s="34" t="str">
        <f>'結果まとめ'!B12</f>
        <v>愛媛大学</v>
      </c>
      <c r="B35" s="175"/>
      <c r="C35" s="175"/>
      <c r="D35" s="175"/>
      <c r="E35" s="175"/>
      <c r="F35" s="174">
        <f>F30/F29</f>
        <v>1.8571428571428572</v>
      </c>
      <c r="G35" s="175"/>
      <c r="H35" s="175"/>
      <c r="I35" s="175"/>
      <c r="J35" s="175"/>
      <c r="K35" s="175"/>
      <c r="L35" s="175"/>
      <c r="M35" s="175"/>
      <c r="N35" s="175"/>
      <c r="O35" s="175"/>
      <c r="P35" s="175"/>
      <c r="Q35" s="175"/>
      <c r="R35" s="175"/>
      <c r="S35" s="175"/>
      <c r="U35" s="34" t="str">
        <f>'結果まとめ'!B37</f>
        <v>愛媛大学</v>
      </c>
      <c r="Z35" s="34">
        <v>1</v>
      </c>
      <c r="AO35" s="107"/>
      <c r="BI35" s="34" t="str">
        <f>'結果まとめ'!B12</f>
        <v>愛媛大学</v>
      </c>
      <c r="BN35" s="34">
        <v>1</v>
      </c>
    </row>
    <row r="36" spans="1:67" ht="13.5">
      <c r="A36" s="34" t="str">
        <f>'結果まとめ'!B13</f>
        <v>東北大学</v>
      </c>
      <c r="B36" s="175"/>
      <c r="C36" s="175"/>
      <c r="D36" s="175"/>
      <c r="E36" s="175"/>
      <c r="F36" s="175"/>
      <c r="G36" s="174">
        <f>G30/G29</f>
        <v>2.6857142857142855</v>
      </c>
      <c r="H36" s="175"/>
      <c r="I36" s="175"/>
      <c r="J36" s="175"/>
      <c r="K36" s="175"/>
      <c r="L36" s="175"/>
      <c r="M36" s="175"/>
      <c r="N36" s="175"/>
      <c r="O36" s="175"/>
      <c r="P36" s="175"/>
      <c r="Q36" s="175"/>
      <c r="R36" s="175"/>
      <c r="S36" s="175"/>
      <c r="U36" s="34" t="str">
        <f>'結果まとめ'!B38</f>
        <v>東北大学</v>
      </c>
      <c r="AA36" s="34">
        <f>'結果まとめ'!C13</f>
        <v>24823.01</v>
      </c>
      <c r="AO36" s="63" t="s">
        <v>122</v>
      </c>
      <c r="BI36" s="34" t="str">
        <f>'結果まとめ'!B13</f>
        <v>東北大学</v>
      </c>
      <c r="BO36" s="34">
        <f>'結果まとめ'!C13</f>
        <v>24823.01</v>
      </c>
    </row>
    <row r="37" spans="1:68" ht="13.5">
      <c r="A37" s="34" t="str">
        <f>'結果まとめ'!B14</f>
        <v>広島大学</v>
      </c>
      <c r="B37" s="175"/>
      <c r="C37" s="175"/>
      <c r="D37" s="175"/>
      <c r="E37" s="175"/>
      <c r="F37" s="175"/>
      <c r="G37" s="175"/>
      <c r="H37" s="174">
        <f>H30/H29</f>
        <v>1.8707142857142858</v>
      </c>
      <c r="I37" s="175"/>
      <c r="J37" s="175"/>
      <c r="K37" s="175"/>
      <c r="L37" s="175"/>
      <c r="M37" s="175"/>
      <c r="N37" s="175"/>
      <c r="O37" s="175"/>
      <c r="P37" s="175"/>
      <c r="Q37" s="175"/>
      <c r="R37" s="175"/>
      <c r="S37" s="175"/>
      <c r="U37" s="34" t="str">
        <f>'結果まとめ'!B39</f>
        <v>広島大学</v>
      </c>
      <c r="AB37" s="34">
        <f>'結果まとめ'!C14</f>
        <v>68.26</v>
      </c>
      <c r="AO37" s="193"/>
      <c r="BI37" s="34" t="str">
        <f>'結果まとめ'!B14</f>
        <v>広島大学</v>
      </c>
      <c r="BP37" s="34">
        <f>'結果まとめ'!C14</f>
        <v>68.26</v>
      </c>
    </row>
    <row r="38" spans="1:69" ht="13.5">
      <c r="A38" s="34" t="str">
        <f>'結果まとめ'!B15</f>
        <v>金沢工業大学</v>
      </c>
      <c r="B38" s="175"/>
      <c r="C38" s="175"/>
      <c r="D38" s="175"/>
      <c r="E38" s="175"/>
      <c r="F38" s="175"/>
      <c r="G38" s="175"/>
      <c r="H38" s="175"/>
      <c r="I38" s="174">
        <f>I30/I29</f>
        <v>2.227272727272727</v>
      </c>
      <c r="J38" s="175"/>
      <c r="K38" s="175"/>
      <c r="L38" s="175"/>
      <c r="M38" s="175"/>
      <c r="N38" s="175"/>
      <c r="O38" s="175"/>
      <c r="P38" s="175"/>
      <c r="Q38" s="175"/>
      <c r="R38" s="175"/>
      <c r="S38" s="175"/>
      <c r="U38" s="34" t="str">
        <f>'結果まとめ'!B40</f>
        <v>金沢工業大学</v>
      </c>
      <c r="AC38" s="34">
        <f>'結果まとめ'!C15</f>
        <v>44.71</v>
      </c>
      <c r="AO38" s="63" t="s">
        <v>123</v>
      </c>
      <c r="BI38" s="34" t="str">
        <f>'結果まとめ'!B15</f>
        <v>金沢工業大学</v>
      </c>
      <c r="BQ38" s="34">
        <f>'結果まとめ'!C15</f>
        <v>44.71</v>
      </c>
    </row>
    <row r="39" spans="1:70" ht="13.5">
      <c r="A39" s="34" t="str">
        <f>'結果まとめ'!B16</f>
        <v>日本大学</v>
      </c>
      <c r="B39" s="175"/>
      <c r="C39" s="175"/>
      <c r="D39" s="175"/>
      <c r="E39" s="175"/>
      <c r="F39" s="175"/>
      <c r="G39" s="175"/>
      <c r="H39" s="175"/>
      <c r="I39" s="175"/>
      <c r="J39" s="174">
        <f>J30/J29</f>
        <v>2.373626373626374</v>
      </c>
      <c r="K39" s="175"/>
      <c r="L39" s="175"/>
      <c r="M39" s="175"/>
      <c r="N39" s="175"/>
      <c r="O39" s="175"/>
      <c r="P39" s="175"/>
      <c r="Q39" s="175"/>
      <c r="R39" s="175"/>
      <c r="S39" s="175"/>
      <c r="U39" s="34" t="str">
        <f>'結果まとめ'!B41</f>
        <v>日本大学</v>
      </c>
      <c r="AD39" s="34">
        <f>'結果まとめ'!C16</f>
        <v>34654.1</v>
      </c>
      <c r="AO39" s="63" t="s">
        <v>124</v>
      </c>
      <c r="BI39" s="34" t="str">
        <f>'結果まとめ'!B16</f>
        <v>日本大学</v>
      </c>
      <c r="BR39" s="34">
        <f>'結果まとめ'!C16</f>
        <v>34654.1</v>
      </c>
    </row>
    <row r="40" spans="1:71" ht="14.25">
      <c r="A40" s="34" t="str">
        <f>'結果まとめ'!B17</f>
        <v>芝工大</v>
      </c>
      <c r="B40" s="175"/>
      <c r="C40" s="175"/>
      <c r="D40" s="175"/>
      <c r="E40" s="175"/>
      <c r="F40" s="175"/>
      <c r="G40" s="175"/>
      <c r="H40" s="175"/>
      <c r="I40" s="175"/>
      <c r="J40" s="175"/>
      <c r="K40" s="174">
        <f>K30/K29</f>
        <v>3.272727272727273</v>
      </c>
      <c r="L40" s="175"/>
      <c r="M40" s="175"/>
      <c r="N40" s="175"/>
      <c r="O40" s="175"/>
      <c r="P40" s="175"/>
      <c r="Q40" s="175"/>
      <c r="R40" s="175"/>
      <c r="S40" s="175"/>
      <c r="U40" s="34" t="str">
        <f>'結果まとめ'!B42</f>
        <v>芝工大</v>
      </c>
      <c r="AE40" s="34">
        <f>'結果まとめ'!C17</f>
        <v>435.64</v>
      </c>
      <c r="AO40" s="107"/>
      <c r="BI40" s="34" t="str">
        <f>'結果まとめ'!B17</f>
        <v>芝工大</v>
      </c>
      <c r="BS40" s="34">
        <f>'結果まとめ'!C17</f>
        <v>435.64</v>
      </c>
    </row>
    <row r="41" spans="1:72" ht="13.5">
      <c r="A41" s="34" t="str">
        <f>'結果まとめ'!B18</f>
        <v>CoolThrust</v>
      </c>
      <c r="B41" s="175"/>
      <c r="C41" s="175"/>
      <c r="D41" s="175"/>
      <c r="E41" s="175"/>
      <c r="F41" s="175"/>
      <c r="G41" s="175"/>
      <c r="H41" s="175"/>
      <c r="I41" s="175"/>
      <c r="J41" s="175"/>
      <c r="K41" s="175"/>
      <c r="L41" s="174" t="e">
        <f>L30/L29</f>
        <v>#DIV/0!</v>
      </c>
      <c r="M41" s="175"/>
      <c r="N41" s="175"/>
      <c r="O41" s="175"/>
      <c r="P41" s="175"/>
      <c r="Q41" s="175"/>
      <c r="R41" s="175"/>
      <c r="S41" s="175"/>
      <c r="U41" s="34" t="str">
        <f>'結果まとめ'!B43</f>
        <v>CoolThrust</v>
      </c>
      <c r="AF41" s="34">
        <v>1</v>
      </c>
      <c r="AO41" s="63" t="s">
        <v>125</v>
      </c>
      <c r="BI41" s="34" t="str">
        <f>'結果まとめ'!B18</f>
        <v>CoolThrust</v>
      </c>
      <c r="BT41" s="34">
        <v>1</v>
      </c>
    </row>
    <row r="42" spans="1:73" ht="13.5">
      <c r="A42" s="34" t="str">
        <f>'結果まとめ'!B19</f>
        <v>東海大学</v>
      </c>
      <c r="B42" s="175"/>
      <c r="C42" s="175"/>
      <c r="D42" s="175"/>
      <c r="E42" s="175"/>
      <c r="F42" s="175"/>
      <c r="G42" s="175"/>
      <c r="H42" s="175"/>
      <c r="I42" s="175"/>
      <c r="J42" s="175"/>
      <c r="K42" s="175"/>
      <c r="L42" s="175"/>
      <c r="M42" s="174">
        <f>M30/M29</f>
        <v>2.2888888888888888</v>
      </c>
      <c r="N42" s="175"/>
      <c r="O42" s="175"/>
      <c r="P42" s="175"/>
      <c r="Q42" s="175"/>
      <c r="R42" s="175"/>
      <c r="S42" s="175"/>
      <c r="U42" s="34" t="str">
        <f>'結果まとめ'!B44</f>
        <v>東海大学</v>
      </c>
      <c r="AG42" s="34">
        <f>'結果まとめ'!C19</f>
        <v>19.7</v>
      </c>
      <c r="AO42" s="63" t="s">
        <v>113</v>
      </c>
      <c r="BI42" s="34" t="str">
        <f>'結果まとめ'!B19</f>
        <v>東海大学</v>
      </c>
      <c r="BU42" s="34">
        <f>'結果まとめ'!C19</f>
        <v>19.7</v>
      </c>
    </row>
    <row r="43" spans="1:74" ht="13.5">
      <c r="A43" s="34" t="str">
        <f>'結果まとめ'!B20</f>
        <v>東京大学</v>
      </c>
      <c r="B43" s="175"/>
      <c r="C43" s="175"/>
      <c r="D43" s="175"/>
      <c r="E43" s="175"/>
      <c r="F43" s="175"/>
      <c r="G43" s="175"/>
      <c r="H43" s="175"/>
      <c r="I43" s="175"/>
      <c r="J43" s="175"/>
      <c r="K43" s="175"/>
      <c r="L43" s="175"/>
      <c r="M43" s="175"/>
      <c r="N43" s="174">
        <f>N30/N29</f>
        <v>2.525</v>
      </c>
      <c r="O43" s="175"/>
      <c r="P43" s="175"/>
      <c r="Q43" s="175"/>
      <c r="R43" s="175"/>
      <c r="S43" s="175"/>
      <c r="U43" s="34" t="str">
        <f>'結果まとめ'!B45</f>
        <v>東京大学</v>
      </c>
      <c r="AH43" s="34">
        <f>'結果まとめ'!C20</f>
        <v>116.38</v>
      </c>
      <c r="AO43" s="63" t="s">
        <v>114</v>
      </c>
      <c r="BI43" s="34" t="str">
        <f>'結果まとめ'!B20</f>
        <v>東京大学</v>
      </c>
      <c r="BV43" s="34">
        <f>'結果まとめ'!C20</f>
        <v>116.38</v>
      </c>
    </row>
    <row r="44" spans="1:75" ht="13.5">
      <c r="A44" s="34" t="str">
        <f>'結果まとめ'!B21</f>
        <v>山形大</v>
      </c>
      <c r="B44" s="175"/>
      <c r="C44" s="175"/>
      <c r="D44" s="175"/>
      <c r="E44" s="175"/>
      <c r="F44" s="175"/>
      <c r="G44" s="175"/>
      <c r="H44" s="175"/>
      <c r="I44" s="175"/>
      <c r="J44" s="175"/>
      <c r="K44" s="175"/>
      <c r="L44" s="175"/>
      <c r="M44" s="175"/>
      <c r="N44" s="175"/>
      <c r="O44" s="174">
        <f>O30/O29</f>
        <v>2.4358974358974357</v>
      </c>
      <c r="P44" s="175"/>
      <c r="Q44" s="175"/>
      <c r="R44" s="175"/>
      <c r="S44" s="175"/>
      <c r="U44" s="34" t="str">
        <f>'結果まとめ'!B46</f>
        <v>山形大</v>
      </c>
      <c r="AI44" s="34">
        <f>'結果まとめ'!C21</f>
        <v>14.31</v>
      </c>
      <c r="AO44" s="63" t="s">
        <v>126</v>
      </c>
      <c r="BI44" s="34" t="str">
        <f>'結果まとめ'!B21</f>
        <v>山形大</v>
      </c>
      <c r="BW44" s="34">
        <f>'結果まとめ'!C21</f>
        <v>14.31</v>
      </c>
    </row>
    <row r="45" spans="1:76" ht="13.5">
      <c r="A45" s="34" t="str">
        <f>'結果まとめ'!B22</f>
        <v>大阪府立大学</v>
      </c>
      <c r="B45" s="175"/>
      <c r="C45" s="175"/>
      <c r="D45" s="175"/>
      <c r="E45" s="175"/>
      <c r="F45" s="175"/>
      <c r="G45" s="175"/>
      <c r="H45" s="175"/>
      <c r="I45" s="175"/>
      <c r="J45" s="175"/>
      <c r="K45" s="175"/>
      <c r="L45" s="175"/>
      <c r="M45" s="175"/>
      <c r="N45" s="175"/>
      <c r="O45" s="175"/>
      <c r="P45" s="174">
        <f>P30/P29</f>
        <v>2.7971014492753623</v>
      </c>
      <c r="Q45" s="175"/>
      <c r="R45" s="175"/>
      <c r="S45" s="175"/>
      <c r="U45" s="34" t="str">
        <f>'結果まとめ'!B47</f>
        <v>大阪府立大学</v>
      </c>
      <c r="AJ45" s="34">
        <f>'結果まとめ'!C22</f>
        <v>15299.83</v>
      </c>
      <c r="AO45" s="63" t="s">
        <v>127</v>
      </c>
      <c r="BI45" s="34" t="str">
        <f>'結果まとめ'!B22</f>
        <v>大阪府立大学</v>
      </c>
      <c r="BX45" s="34">
        <f>'結果まとめ'!C22</f>
        <v>15299.83</v>
      </c>
    </row>
    <row r="46" spans="1:77" ht="13.5">
      <c r="A46" s="34" t="str">
        <f>'結果まとめ'!B23</f>
        <v>名古屋大学</v>
      </c>
      <c r="B46" s="175"/>
      <c r="C46" s="175"/>
      <c r="D46" s="175"/>
      <c r="E46" s="175"/>
      <c r="F46" s="175"/>
      <c r="G46" s="175"/>
      <c r="H46" s="175"/>
      <c r="I46" s="175"/>
      <c r="J46" s="175"/>
      <c r="K46" s="175"/>
      <c r="L46" s="175"/>
      <c r="M46" s="175"/>
      <c r="N46" s="175"/>
      <c r="O46" s="175"/>
      <c r="P46" s="175"/>
      <c r="Q46" s="174">
        <f>Q30/Q29</f>
        <v>2.4594594594594597</v>
      </c>
      <c r="R46" s="175"/>
      <c r="S46" s="175"/>
      <c r="U46" s="34" t="str">
        <f>'結果まとめ'!B48</f>
        <v>名古屋大学</v>
      </c>
      <c r="AK46" s="34">
        <f>'結果まとめ'!C23</f>
        <v>786.55</v>
      </c>
      <c r="AO46" s="63" t="s">
        <v>115</v>
      </c>
      <c r="BI46" s="34" t="str">
        <f>'結果まとめ'!B23</f>
        <v>名古屋大学</v>
      </c>
      <c r="BY46" s="34">
        <f>'結果まとめ'!C23</f>
        <v>786.55</v>
      </c>
    </row>
    <row r="47" spans="1:78" ht="13.5">
      <c r="A47" s="34" t="str">
        <f>'結果まとめ'!B24</f>
        <v>有人飛翔体</v>
      </c>
      <c r="B47" s="175"/>
      <c r="C47" s="175"/>
      <c r="D47" s="175"/>
      <c r="E47" s="175"/>
      <c r="F47" s="175"/>
      <c r="G47" s="175"/>
      <c r="H47" s="175"/>
      <c r="I47" s="175"/>
      <c r="J47" s="175"/>
      <c r="K47" s="175"/>
      <c r="L47" s="175"/>
      <c r="M47" s="175"/>
      <c r="N47" s="175"/>
      <c r="O47" s="175"/>
      <c r="P47" s="175"/>
      <c r="Q47" s="174"/>
      <c r="R47" s="174">
        <f>R30/R29</f>
        <v>2.111111111111111</v>
      </c>
      <c r="S47" s="175"/>
      <c r="U47" s="34" t="str">
        <f>'結果まとめ'!B49</f>
        <v>有人飛翔体</v>
      </c>
      <c r="AL47" s="34">
        <f>'結果まとめ'!C24</f>
        <v>373.94</v>
      </c>
      <c r="AO47" s="193"/>
      <c r="BI47" s="34" t="str">
        <f>'結果まとめ'!B24</f>
        <v>有人飛翔体</v>
      </c>
      <c r="BZ47" s="34">
        <f>'結果まとめ'!C24</f>
        <v>373.94</v>
      </c>
    </row>
    <row r="48" spans="1:79" ht="13.5">
      <c r="A48" s="34" t="str">
        <f>'結果まとめ'!B25</f>
        <v>東京工業大学</v>
      </c>
      <c r="B48" s="175"/>
      <c r="C48" s="175"/>
      <c r="D48" s="175"/>
      <c r="E48" s="175"/>
      <c r="F48" s="175"/>
      <c r="G48" s="175"/>
      <c r="H48" s="175"/>
      <c r="I48" s="175"/>
      <c r="J48" s="175"/>
      <c r="K48" s="175"/>
      <c r="L48" s="175"/>
      <c r="M48" s="175"/>
      <c r="N48" s="175"/>
      <c r="O48" s="175"/>
      <c r="P48" s="175"/>
      <c r="Q48" s="175"/>
      <c r="S48" s="174">
        <f>S30/S29</f>
        <v>2.302325581395349</v>
      </c>
      <c r="U48" s="34" t="str">
        <f>'結果まとめ'!B50</f>
        <v>東京工業大学</v>
      </c>
      <c r="AM48" s="34">
        <f>'結果まとめ'!C25</f>
        <v>32177.99</v>
      </c>
      <c r="AO48" s="173" t="s">
        <v>128</v>
      </c>
      <c r="BI48" s="34" t="str">
        <f>'結果まとめ'!B25</f>
        <v>東京工業大学</v>
      </c>
      <c r="CA48" s="34">
        <f>'結果まとめ'!C25</f>
        <v>32177.99</v>
      </c>
    </row>
  </sheetData>
  <printOptions/>
  <pageMargins left="0.75" right="0.75" top="1" bottom="1" header="0.5" footer="0.5"/>
  <pageSetup orientation="portrait" paperSize="9"/>
  <headerFooter alignWithMargins="0">
    <oddHeader>&amp;C&amp;A</oddHeader>
    <oddFooter>&amp;C- &amp;P -</oddFooter>
  </headerFooter>
</worksheet>
</file>

<file path=xl/worksheets/sheet3.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C14" sqref="C14"/>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250</v>
      </c>
      <c r="C1" s="3" t="s">
        <v>1</v>
      </c>
      <c r="D1" s="4" t="s">
        <v>251</v>
      </c>
      <c r="E1" s="2"/>
      <c r="F1" s="3" t="s">
        <v>2</v>
      </c>
      <c r="G1" s="143" t="s">
        <v>90</v>
      </c>
      <c r="H1" s="5"/>
    </row>
    <row r="4" ht="12.75" thickBot="1"/>
    <row r="5" spans="1:8" ht="13.5" customHeight="1">
      <c r="A5" s="7" t="s">
        <v>3</v>
      </c>
      <c r="B5" s="8" t="s">
        <v>4</v>
      </c>
      <c r="C5" s="8">
        <v>19</v>
      </c>
      <c r="D5" s="9" t="s">
        <v>5</v>
      </c>
      <c r="E5" s="10" t="s">
        <v>6</v>
      </c>
      <c r="F5" s="8" t="s">
        <v>7</v>
      </c>
      <c r="G5" s="8">
        <v>2.16</v>
      </c>
      <c r="H5" s="9" t="s">
        <v>8</v>
      </c>
    </row>
    <row r="6" spans="1:8" ht="13.5" customHeight="1">
      <c r="A6" s="11"/>
      <c r="B6" s="12" t="s">
        <v>9</v>
      </c>
      <c r="C6" s="12">
        <v>7.2</v>
      </c>
      <c r="D6" s="13" t="s">
        <v>5</v>
      </c>
      <c r="E6" s="14"/>
      <c r="F6" s="12" t="s">
        <v>4</v>
      </c>
      <c r="G6" s="12">
        <v>3.6</v>
      </c>
      <c r="H6" s="13" t="s">
        <v>5</v>
      </c>
    </row>
    <row r="7" spans="1:8" ht="13.5" customHeight="1">
      <c r="A7" s="11"/>
      <c r="B7" s="12" t="s">
        <v>10</v>
      </c>
      <c r="C7" s="12">
        <v>1.93</v>
      </c>
      <c r="D7" s="13" t="s">
        <v>5</v>
      </c>
      <c r="E7" s="14"/>
      <c r="F7" s="12" t="s">
        <v>11</v>
      </c>
      <c r="G7" s="12" t="s">
        <v>160</v>
      </c>
      <c r="H7" s="13"/>
    </row>
    <row r="8" spans="1:8" ht="13.5" customHeight="1">
      <c r="A8" s="11"/>
      <c r="B8" s="12" t="s">
        <v>12</v>
      </c>
      <c r="C8" s="12">
        <v>43</v>
      </c>
      <c r="D8" s="13" t="s">
        <v>13</v>
      </c>
      <c r="E8" s="14"/>
      <c r="F8" s="12" t="s">
        <v>14</v>
      </c>
      <c r="G8" s="12">
        <v>0.286</v>
      </c>
      <c r="H8" s="13"/>
    </row>
    <row r="9" spans="1:9" ht="13.5" customHeight="1">
      <c r="A9" s="11"/>
      <c r="B9" s="12" t="s">
        <v>15</v>
      </c>
      <c r="C9" s="12">
        <v>96</v>
      </c>
      <c r="D9" s="13" t="s">
        <v>13</v>
      </c>
      <c r="E9" s="17"/>
      <c r="F9" s="15" t="s">
        <v>133</v>
      </c>
      <c r="G9" s="15"/>
      <c r="H9" s="16"/>
      <c r="I9" s="6" t="s">
        <v>146</v>
      </c>
    </row>
    <row r="10" spans="1:8" ht="13.5" customHeight="1">
      <c r="A10" s="11"/>
      <c r="B10" s="12" t="s">
        <v>16</v>
      </c>
      <c r="C10" s="12">
        <v>365</v>
      </c>
      <c r="D10" s="13" t="s">
        <v>96</v>
      </c>
      <c r="E10" s="14" t="s">
        <v>19</v>
      </c>
      <c r="F10" s="12" t="s">
        <v>7</v>
      </c>
      <c r="G10" s="12">
        <v>1.6</v>
      </c>
      <c r="H10" s="13" t="s">
        <v>8</v>
      </c>
    </row>
    <row r="11" spans="1:8" ht="13.5" customHeight="1">
      <c r="A11" s="17"/>
      <c r="B11" s="15" t="s">
        <v>17</v>
      </c>
      <c r="C11" s="15">
        <v>6.7</v>
      </c>
      <c r="D11" s="16" t="s">
        <v>18</v>
      </c>
      <c r="E11" s="14"/>
      <c r="F11" s="12" t="s">
        <v>4</v>
      </c>
      <c r="G11" s="12">
        <v>2</v>
      </c>
      <c r="H11" s="13" t="s">
        <v>5</v>
      </c>
    </row>
    <row r="12" spans="1:8" ht="13.5" customHeight="1">
      <c r="A12" s="11" t="s">
        <v>20</v>
      </c>
      <c r="B12" s="12" t="s">
        <v>7</v>
      </c>
      <c r="C12" s="12">
        <v>34.8</v>
      </c>
      <c r="D12" s="13" t="s">
        <v>8</v>
      </c>
      <c r="E12" s="14"/>
      <c r="F12" s="12" t="s">
        <v>11</v>
      </c>
      <c r="G12" s="12" t="s">
        <v>160</v>
      </c>
      <c r="H12" s="13"/>
    </row>
    <row r="13" spans="1:10" ht="13.5" customHeight="1">
      <c r="A13" s="11"/>
      <c r="B13" s="12" t="s">
        <v>21</v>
      </c>
      <c r="C13" s="12" t="s">
        <v>144</v>
      </c>
      <c r="D13" s="13"/>
      <c r="E13" s="11"/>
      <c r="F13" s="152" t="s">
        <v>14</v>
      </c>
      <c r="G13" s="194">
        <v>0.015</v>
      </c>
      <c r="H13" s="195"/>
      <c r="J13" s="247">
        <f>C5*C5/C12</f>
        <v>10.373563218390805</v>
      </c>
    </row>
    <row r="14" spans="1:9" ht="13.5" customHeight="1">
      <c r="A14" s="11"/>
      <c r="B14" s="12" t="s">
        <v>11</v>
      </c>
      <c r="C14" s="12" t="s">
        <v>145</v>
      </c>
      <c r="D14" s="13"/>
      <c r="E14" s="15"/>
      <c r="F14" s="12" t="s">
        <v>133</v>
      </c>
      <c r="G14" s="15"/>
      <c r="H14" s="16"/>
      <c r="I14" s="6" t="s">
        <v>147</v>
      </c>
    </row>
    <row r="15" spans="1:8" ht="13.5" customHeight="1">
      <c r="A15" s="17"/>
      <c r="B15" s="15" t="s">
        <v>22</v>
      </c>
      <c r="C15" s="15">
        <v>35</v>
      </c>
      <c r="D15" s="16" t="s">
        <v>23</v>
      </c>
      <c r="E15" s="14" t="s">
        <v>24</v>
      </c>
      <c r="F15" s="111"/>
      <c r="G15" s="112"/>
      <c r="H15" s="163" t="s">
        <v>108</v>
      </c>
    </row>
    <row r="16" spans="1:8" ht="13.5" customHeight="1">
      <c r="A16" s="11" t="s">
        <v>25</v>
      </c>
      <c r="B16" s="12" t="s">
        <v>26</v>
      </c>
      <c r="C16" s="12">
        <v>3.1</v>
      </c>
      <c r="D16" s="13" t="s">
        <v>5</v>
      </c>
      <c r="E16" s="14"/>
      <c r="F16" s="12" t="s">
        <v>27</v>
      </c>
      <c r="G16" s="18" t="s">
        <v>97</v>
      </c>
      <c r="H16" s="13"/>
    </row>
    <row r="17" spans="1:8" ht="13.5" customHeight="1">
      <c r="A17" s="11"/>
      <c r="B17" s="19" t="s">
        <v>28</v>
      </c>
      <c r="C17" s="12">
        <v>162</v>
      </c>
      <c r="D17" s="13" t="s">
        <v>29</v>
      </c>
      <c r="E17" s="11"/>
      <c r="F17" s="12" t="s">
        <v>30</v>
      </c>
      <c r="G17" s="12">
        <v>90</v>
      </c>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t="s">
        <v>301</v>
      </c>
    </row>
    <row r="21" spans="1:8" ht="12">
      <c r="A21" s="26" t="s">
        <v>104</v>
      </c>
      <c r="B21" s="27"/>
      <c r="C21" s="27"/>
      <c r="D21" s="28"/>
      <c r="E21" s="26" t="s">
        <v>105</v>
      </c>
      <c r="F21" s="27"/>
      <c r="G21" s="27"/>
      <c r="H21" s="28"/>
    </row>
    <row r="22" spans="1:8" ht="12">
      <c r="A22" s="29" t="s">
        <v>106</v>
      </c>
      <c r="B22" s="24"/>
      <c r="C22" s="155" t="s">
        <v>302</v>
      </c>
      <c r="D22" s="25"/>
      <c r="E22" s="29"/>
      <c r="F22" s="24" t="s">
        <v>142</v>
      </c>
      <c r="G22" s="24"/>
      <c r="H22" s="25"/>
    </row>
    <row r="23" spans="1:8" ht="12">
      <c r="A23" s="29" t="s">
        <v>143</v>
      </c>
      <c r="B23" s="24"/>
      <c r="C23" s="24"/>
      <c r="D23" s="25"/>
      <c r="E23" s="29"/>
      <c r="F23" s="24"/>
      <c r="G23" s="24"/>
      <c r="H23" s="25"/>
    </row>
    <row r="24" spans="1:9" ht="12.75" thickBot="1">
      <c r="A24" s="30"/>
      <c r="B24" s="31"/>
      <c r="C24" s="31"/>
      <c r="D24" s="32"/>
      <c r="E24" s="30"/>
      <c r="F24" s="31"/>
      <c r="G24" s="31"/>
      <c r="H24" s="32"/>
      <c r="I24" s="6" t="s">
        <v>196</v>
      </c>
    </row>
    <row r="25" ht="12.75" thickBot="1"/>
    <row r="26" spans="1:8" ht="33" customHeight="1" thickBot="1">
      <c r="A26" s="33" t="s">
        <v>34</v>
      </c>
      <c r="B26" s="1" t="s">
        <v>41</v>
      </c>
      <c r="C26" s="109">
        <v>104.27</v>
      </c>
      <c r="D26" s="3" t="s">
        <v>35</v>
      </c>
      <c r="E26" s="4">
        <v>10.9</v>
      </c>
      <c r="F26" s="5" t="s">
        <v>136</v>
      </c>
      <c r="G26" s="3" t="s">
        <v>107</v>
      </c>
      <c r="H26" s="110">
        <v>0.26319444444444445</v>
      </c>
    </row>
  </sheetData>
  <printOptions/>
  <pageMargins left="0.61" right="0.28" top="0.64" bottom="0.38" header="0.5" footer="0.34"/>
  <pageSetup orientation="landscape" paperSize="9" scale="150" r:id="rId2"/>
  <drawing r:id="rId1"/>
</worksheet>
</file>

<file path=xl/worksheets/sheet4.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G7" sqref="G7"/>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266</v>
      </c>
      <c r="C1" s="3" t="s">
        <v>1</v>
      </c>
      <c r="D1" s="4" t="s">
        <v>265</v>
      </c>
      <c r="E1" s="2"/>
      <c r="F1" s="3" t="s">
        <v>2</v>
      </c>
      <c r="G1" s="143" t="s">
        <v>264</v>
      </c>
      <c r="H1" s="5"/>
    </row>
    <row r="4" ht="12.75" thickBot="1"/>
    <row r="5" spans="1:8" ht="13.5" customHeight="1">
      <c r="A5" s="7" t="s">
        <v>3</v>
      </c>
      <c r="B5" s="8" t="s">
        <v>4</v>
      </c>
      <c r="C5" s="8">
        <v>26</v>
      </c>
      <c r="D5" s="9" t="s">
        <v>5</v>
      </c>
      <c r="E5" s="10" t="s">
        <v>6</v>
      </c>
      <c r="F5" s="8" t="s">
        <v>7</v>
      </c>
      <c r="G5" s="8">
        <v>2.3</v>
      </c>
      <c r="H5" s="9" t="s">
        <v>8</v>
      </c>
    </row>
    <row r="6" spans="1:8" ht="13.5" customHeight="1">
      <c r="A6" s="11"/>
      <c r="B6" s="12" t="s">
        <v>9</v>
      </c>
      <c r="C6" s="12">
        <v>8.2</v>
      </c>
      <c r="D6" s="13" t="s">
        <v>5</v>
      </c>
      <c r="E6" s="14"/>
      <c r="F6" s="12" t="s">
        <v>4</v>
      </c>
      <c r="G6" s="12">
        <v>2.66</v>
      </c>
      <c r="H6" s="13" t="s">
        <v>5</v>
      </c>
    </row>
    <row r="7" spans="1:8" ht="13.5" customHeight="1">
      <c r="A7" s="11"/>
      <c r="B7" s="12" t="s">
        <v>10</v>
      </c>
      <c r="C7" s="12">
        <v>1.8</v>
      </c>
      <c r="D7" s="13" t="s">
        <v>5</v>
      </c>
      <c r="E7" s="14"/>
      <c r="F7" s="12" t="s">
        <v>11</v>
      </c>
      <c r="G7" s="12" t="s">
        <v>160</v>
      </c>
      <c r="H7" s="13"/>
    </row>
    <row r="8" spans="1:8" ht="13.5" customHeight="1">
      <c r="A8" s="11"/>
      <c r="B8" s="12" t="s">
        <v>12</v>
      </c>
      <c r="C8" s="12">
        <v>35</v>
      </c>
      <c r="D8" s="13" t="s">
        <v>13</v>
      </c>
      <c r="E8" s="14"/>
      <c r="F8" s="12" t="s">
        <v>14</v>
      </c>
      <c r="G8" s="12">
        <v>0.34</v>
      </c>
      <c r="H8" s="13"/>
    </row>
    <row r="9" spans="1:8" ht="13.5" customHeight="1">
      <c r="A9" s="11"/>
      <c r="B9" s="12" t="s">
        <v>15</v>
      </c>
      <c r="C9" s="12">
        <v>90</v>
      </c>
      <c r="D9" s="13" t="s">
        <v>13</v>
      </c>
      <c r="E9" s="17"/>
      <c r="F9" s="15" t="s">
        <v>133</v>
      </c>
      <c r="G9" s="15"/>
      <c r="H9" s="16"/>
    </row>
    <row r="10" spans="1:8" ht="13.5" customHeight="1">
      <c r="A10" s="11"/>
      <c r="B10" s="12" t="s">
        <v>16</v>
      </c>
      <c r="C10" s="12">
        <v>250</v>
      </c>
      <c r="D10" s="13" t="s">
        <v>96</v>
      </c>
      <c r="E10" s="14" t="s">
        <v>19</v>
      </c>
      <c r="F10" s="12" t="s">
        <v>7</v>
      </c>
      <c r="G10" s="12">
        <v>2</v>
      </c>
      <c r="H10" s="13" t="s">
        <v>8</v>
      </c>
    </row>
    <row r="11" spans="1:8" ht="13.5" customHeight="1">
      <c r="A11" s="17"/>
      <c r="B11" s="15" t="s">
        <v>17</v>
      </c>
      <c r="C11" s="15">
        <v>8.2</v>
      </c>
      <c r="D11" s="16" t="s">
        <v>18</v>
      </c>
      <c r="E11" s="14"/>
      <c r="F11" s="12" t="s">
        <v>4</v>
      </c>
      <c r="G11" s="12">
        <v>2.2</v>
      </c>
      <c r="H11" s="13" t="s">
        <v>5</v>
      </c>
    </row>
    <row r="12" spans="1:8" ht="13.5" customHeight="1">
      <c r="A12" s="11" t="s">
        <v>20</v>
      </c>
      <c r="B12" s="12" t="s">
        <v>7</v>
      </c>
      <c r="C12" s="12">
        <v>22.5</v>
      </c>
      <c r="D12" s="13" t="s">
        <v>8</v>
      </c>
      <c r="E12" s="14"/>
      <c r="F12" s="12" t="s">
        <v>11</v>
      </c>
      <c r="G12" s="12" t="s">
        <v>160</v>
      </c>
      <c r="H12" s="13"/>
    </row>
    <row r="13" spans="1:10" ht="13.5" customHeight="1">
      <c r="A13" s="11"/>
      <c r="B13" s="12" t="s">
        <v>21</v>
      </c>
      <c r="C13" s="12">
        <v>30</v>
      </c>
      <c r="D13" s="13"/>
      <c r="E13" s="11"/>
      <c r="F13" s="152" t="s">
        <v>14</v>
      </c>
      <c r="G13" s="194">
        <v>0.014</v>
      </c>
      <c r="H13" s="195"/>
      <c r="J13" s="162">
        <f>C5*C5/C12</f>
        <v>30.044444444444444</v>
      </c>
    </row>
    <row r="14" spans="1:8" ht="13.5" customHeight="1">
      <c r="A14" s="11"/>
      <c r="B14" s="12" t="s">
        <v>11</v>
      </c>
      <c r="C14" s="12" t="s">
        <v>145</v>
      </c>
      <c r="D14" s="13"/>
      <c r="E14" s="15"/>
      <c r="F14" s="12" t="s">
        <v>133</v>
      </c>
      <c r="G14" s="15"/>
      <c r="H14" s="16"/>
    </row>
    <row r="15" spans="1:8" ht="13.5" customHeight="1">
      <c r="A15" s="17"/>
      <c r="B15" s="15" t="s">
        <v>22</v>
      </c>
      <c r="C15" s="15"/>
      <c r="D15" s="16" t="s">
        <v>23</v>
      </c>
      <c r="E15" s="14" t="s">
        <v>24</v>
      </c>
      <c r="F15" s="111"/>
      <c r="G15" s="112"/>
      <c r="H15" s="163" t="s">
        <v>108</v>
      </c>
    </row>
    <row r="16" spans="1:8" ht="13.5" customHeight="1">
      <c r="A16" s="11" t="s">
        <v>25</v>
      </c>
      <c r="B16" s="12" t="s">
        <v>26</v>
      </c>
      <c r="C16" s="12">
        <v>2.72</v>
      </c>
      <c r="D16" s="13" t="s">
        <v>5</v>
      </c>
      <c r="E16" s="14"/>
      <c r="F16" s="12" t="s">
        <v>27</v>
      </c>
      <c r="G16" s="18" t="s">
        <v>97</v>
      </c>
      <c r="H16" s="13"/>
    </row>
    <row r="17" spans="1:8" ht="13.5" customHeight="1">
      <c r="A17" s="11"/>
      <c r="B17" s="19" t="s">
        <v>28</v>
      </c>
      <c r="C17" s="12">
        <v>160</v>
      </c>
      <c r="D17" s="13" t="s">
        <v>29</v>
      </c>
      <c r="E17" s="11"/>
      <c r="F17" s="12" t="s">
        <v>30</v>
      </c>
      <c r="G17" s="12">
        <v>80</v>
      </c>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303</v>
      </c>
      <c r="C20" s="24"/>
      <c r="D20" s="25"/>
      <c r="E20" s="14"/>
      <c r="F20" s="24" t="s">
        <v>103</v>
      </c>
      <c r="G20" s="24"/>
      <c r="H20" s="25"/>
    </row>
    <row r="21" spans="1:8" ht="12">
      <c r="A21" s="26" t="s">
        <v>104</v>
      </c>
      <c r="B21" s="27"/>
      <c r="C21" s="27"/>
      <c r="D21" s="28"/>
      <c r="E21" s="26" t="s">
        <v>105</v>
      </c>
      <c r="F21" s="27"/>
      <c r="G21" s="27"/>
      <c r="H21" s="28"/>
    </row>
    <row r="22" spans="1:8" ht="12">
      <c r="A22" s="29" t="s">
        <v>106</v>
      </c>
      <c r="B22" s="24"/>
      <c r="C22" s="155" t="s">
        <v>304</v>
      </c>
      <c r="D22" s="25"/>
      <c r="E22" s="29"/>
      <c r="F22" s="24"/>
      <c r="G22" s="24"/>
      <c r="H22" s="25"/>
    </row>
    <row r="23" spans="1:8" ht="12">
      <c r="A23" s="29" t="s">
        <v>305</v>
      </c>
      <c r="B23" s="24"/>
      <c r="C23" s="24"/>
      <c r="D23" s="25"/>
      <c r="E23" s="29"/>
      <c r="F23" s="24"/>
      <c r="G23" s="24"/>
      <c r="H23" s="25"/>
    </row>
    <row r="24" spans="1:8" ht="12.75" thickBot="1">
      <c r="A24" s="30"/>
      <c r="B24" s="31"/>
      <c r="C24" s="31"/>
      <c r="D24" s="32"/>
      <c r="E24" s="30"/>
      <c r="F24" s="31"/>
      <c r="G24" s="31"/>
      <c r="H24" s="32"/>
    </row>
    <row r="25" ht="12.75" thickBot="1"/>
    <row r="26" spans="1:8" ht="33" customHeight="1" thickBot="1">
      <c r="A26" s="33" t="s">
        <v>34</v>
      </c>
      <c r="B26" s="1" t="s">
        <v>41</v>
      </c>
      <c r="C26" s="109">
        <v>20.67</v>
      </c>
      <c r="D26" s="3" t="s">
        <v>35</v>
      </c>
      <c r="E26" s="4">
        <v>2</v>
      </c>
      <c r="F26" s="5" t="s">
        <v>136</v>
      </c>
      <c r="G26" s="3" t="s">
        <v>107</v>
      </c>
      <c r="H26" s="110">
        <v>0.26805555555555555</v>
      </c>
    </row>
  </sheetData>
  <printOptions/>
  <pageMargins left="0.61" right="0.56" top="0.64" bottom="0.38" header="0.5" footer="0.34"/>
  <pageSetup orientation="landscape" paperSize="9" scale="150" r:id="rId2"/>
  <drawing r:id="rId1"/>
</worksheet>
</file>

<file path=xl/worksheets/sheet5.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G7" sqref="G7"/>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268</v>
      </c>
      <c r="C1" s="3" t="s">
        <v>1</v>
      </c>
      <c r="D1" s="4" t="s">
        <v>267</v>
      </c>
      <c r="E1" s="2"/>
      <c r="F1" s="3" t="s">
        <v>2</v>
      </c>
      <c r="G1" s="143" t="s">
        <v>306</v>
      </c>
      <c r="H1" s="5"/>
    </row>
    <row r="4" ht="12.75" thickBot="1"/>
    <row r="5" spans="1:8" ht="13.5" customHeight="1">
      <c r="A5" s="7" t="s">
        <v>3</v>
      </c>
      <c r="B5" s="8" t="s">
        <v>4</v>
      </c>
      <c r="C5" s="8">
        <v>31</v>
      </c>
      <c r="D5" s="9" t="s">
        <v>5</v>
      </c>
      <c r="E5" s="10" t="s">
        <v>6</v>
      </c>
      <c r="F5" s="8" t="s">
        <v>7</v>
      </c>
      <c r="G5" s="8">
        <v>1.7</v>
      </c>
      <c r="H5" s="9" t="s">
        <v>8</v>
      </c>
    </row>
    <row r="6" spans="1:8" ht="13.5" customHeight="1">
      <c r="A6" s="11"/>
      <c r="B6" s="12" t="s">
        <v>9</v>
      </c>
      <c r="C6" s="12">
        <v>6.9</v>
      </c>
      <c r="D6" s="13" t="s">
        <v>5</v>
      </c>
      <c r="E6" s="14"/>
      <c r="F6" s="12" t="s">
        <v>4</v>
      </c>
      <c r="G6" s="12">
        <v>4.2</v>
      </c>
      <c r="H6" s="13" t="s">
        <v>5</v>
      </c>
    </row>
    <row r="7" spans="1:8" ht="13.5" customHeight="1">
      <c r="A7" s="11"/>
      <c r="B7" s="12" t="s">
        <v>10</v>
      </c>
      <c r="C7" s="12"/>
      <c r="D7" s="13" t="s">
        <v>5</v>
      </c>
      <c r="E7" s="14"/>
      <c r="F7" s="12" t="s">
        <v>11</v>
      </c>
      <c r="G7" s="12" t="s">
        <v>160</v>
      </c>
      <c r="H7" s="13"/>
    </row>
    <row r="8" spans="1:8" ht="13.5" customHeight="1">
      <c r="A8" s="11"/>
      <c r="B8" s="12" t="s">
        <v>12</v>
      </c>
      <c r="C8" s="12">
        <v>35</v>
      </c>
      <c r="D8" s="13" t="s">
        <v>13</v>
      </c>
      <c r="E8" s="14"/>
      <c r="F8" s="12" t="s">
        <v>14</v>
      </c>
      <c r="G8" s="12"/>
      <c r="H8" s="13"/>
    </row>
    <row r="9" spans="1:8" ht="13.5" customHeight="1">
      <c r="A9" s="11"/>
      <c r="B9" s="12" t="s">
        <v>15</v>
      </c>
      <c r="C9" s="12">
        <v>94</v>
      </c>
      <c r="D9" s="13" t="s">
        <v>13</v>
      </c>
      <c r="E9" s="17"/>
      <c r="F9" s="15" t="s">
        <v>133</v>
      </c>
      <c r="G9" s="15"/>
      <c r="H9" s="16"/>
    </row>
    <row r="10" spans="1:8" ht="13.5" customHeight="1">
      <c r="A10" s="11"/>
      <c r="B10" s="12" t="s">
        <v>16</v>
      </c>
      <c r="C10" s="12">
        <v>270</v>
      </c>
      <c r="D10" s="13" t="s">
        <v>96</v>
      </c>
      <c r="E10" s="14" t="s">
        <v>19</v>
      </c>
      <c r="F10" s="12" t="s">
        <v>7</v>
      </c>
      <c r="G10" s="12">
        <v>1.5</v>
      </c>
      <c r="H10" s="13" t="s">
        <v>8</v>
      </c>
    </row>
    <row r="11" spans="1:8" ht="13.5" customHeight="1">
      <c r="A11" s="17"/>
      <c r="B11" s="15" t="s">
        <v>17</v>
      </c>
      <c r="C11" s="15">
        <v>7</v>
      </c>
      <c r="D11" s="16" t="s">
        <v>18</v>
      </c>
      <c r="E11" s="14"/>
      <c r="F11" s="12" t="s">
        <v>4</v>
      </c>
      <c r="G11" s="12">
        <v>2.5</v>
      </c>
      <c r="H11" s="13" t="s">
        <v>5</v>
      </c>
    </row>
    <row r="12" spans="1:8" ht="13.5" customHeight="1">
      <c r="A12" s="11" t="s">
        <v>20</v>
      </c>
      <c r="B12" s="12" t="s">
        <v>7</v>
      </c>
      <c r="C12" s="12">
        <v>26.4</v>
      </c>
      <c r="D12" s="13" t="s">
        <v>8</v>
      </c>
      <c r="E12" s="14"/>
      <c r="F12" s="12" t="s">
        <v>11</v>
      </c>
      <c r="G12" s="12" t="s">
        <v>160</v>
      </c>
      <c r="H12" s="13"/>
    </row>
    <row r="13" spans="1:10" ht="13.5" customHeight="1">
      <c r="A13" s="11"/>
      <c r="B13" s="12" t="s">
        <v>21</v>
      </c>
      <c r="C13" s="12">
        <v>36.4</v>
      </c>
      <c r="D13" s="13"/>
      <c r="E13" s="11"/>
      <c r="F13" s="152" t="s">
        <v>14</v>
      </c>
      <c r="G13" s="194"/>
      <c r="H13" s="195"/>
      <c r="J13" s="162">
        <f>C5*C5/C12</f>
        <v>36.401515151515156</v>
      </c>
    </row>
    <row r="14" spans="1:8" ht="13.5" customHeight="1">
      <c r="A14" s="11"/>
      <c r="B14" s="12" t="s">
        <v>11</v>
      </c>
      <c r="C14" s="12" t="s">
        <v>145</v>
      </c>
      <c r="D14" s="13"/>
      <c r="E14" s="15"/>
      <c r="F14" s="12" t="s">
        <v>133</v>
      </c>
      <c r="G14" s="15"/>
      <c r="H14" s="16"/>
    </row>
    <row r="15" spans="1:8" ht="13.5" customHeight="1">
      <c r="A15" s="17"/>
      <c r="B15" s="15" t="s">
        <v>22</v>
      </c>
      <c r="C15" s="15"/>
      <c r="D15" s="16" t="s">
        <v>23</v>
      </c>
      <c r="E15" s="14" t="s">
        <v>24</v>
      </c>
      <c r="F15" s="111">
        <v>270</v>
      </c>
      <c r="G15" s="112">
        <v>60</v>
      </c>
      <c r="H15" s="163" t="s">
        <v>108</v>
      </c>
    </row>
    <row r="16" spans="1:8" ht="13.5" customHeight="1">
      <c r="A16" s="11" t="s">
        <v>25</v>
      </c>
      <c r="B16" s="12" t="s">
        <v>26</v>
      </c>
      <c r="C16" s="12">
        <v>3.2</v>
      </c>
      <c r="D16" s="13" t="s">
        <v>5</v>
      </c>
      <c r="E16" s="14"/>
      <c r="F16" s="12" t="s">
        <v>27</v>
      </c>
      <c r="G16" s="18" t="s">
        <v>97</v>
      </c>
      <c r="H16" s="13"/>
    </row>
    <row r="17" spans="1:8" ht="13.5" customHeight="1">
      <c r="A17" s="11"/>
      <c r="B17" s="19" t="s">
        <v>28</v>
      </c>
      <c r="C17" s="12">
        <v>135</v>
      </c>
      <c r="D17" s="13" t="s">
        <v>29</v>
      </c>
      <c r="E17" s="11"/>
      <c r="F17" s="12" t="s">
        <v>30</v>
      </c>
      <c r="G17" s="12">
        <v>90</v>
      </c>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t="s">
        <v>309</v>
      </c>
    </row>
    <row r="21" spans="1:8" ht="12">
      <c r="A21" s="26" t="s">
        <v>104</v>
      </c>
      <c r="B21" s="27"/>
      <c r="C21" s="27"/>
      <c r="D21" s="28"/>
      <c r="E21" s="26" t="s">
        <v>105</v>
      </c>
      <c r="F21" s="27"/>
      <c r="G21" s="27"/>
      <c r="H21" s="28"/>
    </row>
    <row r="22" spans="1:8" ht="12">
      <c r="A22" s="29" t="s">
        <v>106</v>
      </c>
      <c r="B22" s="24"/>
      <c r="C22" s="155" t="s">
        <v>140</v>
      </c>
      <c r="D22" s="25"/>
      <c r="E22" s="29"/>
      <c r="F22" s="24" t="s">
        <v>310</v>
      </c>
      <c r="G22" s="24"/>
      <c r="H22" s="25"/>
    </row>
    <row r="23" spans="1:8" ht="12">
      <c r="A23" s="29" t="s">
        <v>307</v>
      </c>
      <c r="B23" s="24"/>
      <c r="C23" s="24"/>
      <c r="D23" s="25"/>
      <c r="E23" s="29"/>
      <c r="F23" s="24"/>
      <c r="G23" s="24"/>
      <c r="H23" s="25"/>
    </row>
    <row r="24" spans="1:8" ht="12.75" thickBot="1">
      <c r="A24" s="30" t="s">
        <v>308</v>
      </c>
      <c r="B24" s="31"/>
      <c r="C24" s="31"/>
      <c r="D24" s="32"/>
      <c r="E24" s="30"/>
      <c r="F24" s="31"/>
      <c r="G24" s="31"/>
      <c r="H24" s="32"/>
    </row>
    <row r="25" ht="12.75" thickBot="1"/>
    <row r="26" spans="1:8" ht="33" customHeight="1" thickBot="1">
      <c r="A26" s="33" t="s">
        <v>34</v>
      </c>
      <c r="B26" s="1" t="s">
        <v>41</v>
      </c>
      <c r="C26" s="109">
        <v>2754.64</v>
      </c>
      <c r="D26" s="3" t="s">
        <v>35</v>
      </c>
      <c r="E26" s="4">
        <v>540</v>
      </c>
      <c r="F26" s="5" t="s">
        <v>136</v>
      </c>
      <c r="G26" s="3" t="s">
        <v>107</v>
      </c>
      <c r="H26" s="110">
        <v>0.27569444444444446</v>
      </c>
    </row>
  </sheetData>
  <printOptions/>
  <pageMargins left="0.61" right="0.56" top="0.64" bottom="0.38" header="0.5" footer="0.34"/>
  <pageSetup orientation="landscape" paperSize="9" scale="150" r:id="rId2"/>
  <drawing r:id="rId1"/>
</worksheet>
</file>

<file path=xl/worksheets/sheet6.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J9" sqref="J9"/>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269</v>
      </c>
      <c r="C1" s="3" t="s">
        <v>1</v>
      </c>
      <c r="D1" s="4" t="s">
        <v>294</v>
      </c>
      <c r="E1" s="2"/>
      <c r="F1" s="3" t="s">
        <v>2</v>
      </c>
      <c r="G1" s="4" t="s">
        <v>295</v>
      </c>
      <c r="H1" s="5"/>
    </row>
    <row r="4" ht="12.75" thickBot="1"/>
    <row r="5" spans="1:8" ht="13.5" customHeight="1">
      <c r="A5" s="7" t="s">
        <v>3</v>
      </c>
      <c r="B5" s="8" t="s">
        <v>4</v>
      </c>
      <c r="C5" s="8">
        <v>30</v>
      </c>
      <c r="D5" s="9" t="s">
        <v>5</v>
      </c>
      <c r="E5" s="10" t="s">
        <v>6</v>
      </c>
      <c r="F5" s="8" t="s">
        <v>7</v>
      </c>
      <c r="G5" s="8">
        <v>1.92</v>
      </c>
      <c r="H5" s="9" t="s">
        <v>8</v>
      </c>
    </row>
    <row r="6" spans="1:8" ht="13.5" customHeight="1">
      <c r="A6" s="11"/>
      <c r="B6" s="12" t="s">
        <v>9</v>
      </c>
      <c r="C6" s="12">
        <v>8</v>
      </c>
      <c r="D6" s="13" t="s">
        <v>5</v>
      </c>
      <c r="E6" s="14"/>
      <c r="F6" s="12" t="s">
        <v>4</v>
      </c>
      <c r="G6" s="12">
        <v>5</v>
      </c>
      <c r="H6" s="13" t="s">
        <v>5</v>
      </c>
    </row>
    <row r="7" spans="1:8" ht="13.5" customHeight="1">
      <c r="A7" s="11"/>
      <c r="B7" s="12" t="s">
        <v>10</v>
      </c>
      <c r="C7" s="12">
        <v>4.1</v>
      </c>
      <c r="D7" s="13" t="s">
        <v>5</v>
      </c>
      <c r="E7" s="14"/>
      <c r="F7" s="12" t="s">
        <v>11</v>
      </c>
      <c r="G7" s="207" t="s">
        <v>296</v>
      </c>
      <c r="H7" s="13"/>
    </row>
    <row r="8" spans="1:8" ht="13.5" customHeight="1">
      <c r="A8" s="11"/>
      <c r="B8" s="12" t="s">
        <v>12</v>
      </c>
      <c r="C8" s="12">
        <v>36.3</v>
      </c>
      <c r="D8" s="13" t="s">
        <v>13</v>
      </c>
      <c r="E8" s="14"/>
      <c r="F8" s="12" t="s">
        <v>14</v>
      </c>
      <c r="G8" s="12">
        <v>0.391</v>
      </c>
      <c r="H8" s="13"/>
    </row>
    <row r="9" spans="1:8" ht="13.5" customHeight="1">
      <c r="A9" s="11"/>
      <c r="B9" s="12" t="s">
        <v>15</v>
      </c>
      <c r="C9" s="12">
        <v>89.3</v>
      </c>
      <c r="D9" s="13" t="s">
        <v>13</v>
      </c>
      <c r="E9" s="17"/>
      <c r="F9" s="15" t="s">
        <v>133</v>
      </c>
      <c r="G9" s="15">
        <v>2.4</v>
      </c>
      <c r="H9" s="16"/>
    </row>
    <row r="10" spans="1:8" ht="13.5" customHeight="1">
      <c r="A10" s="11"/>
      <c r="B10" s="12" t="s">
        <v>16</v>
      </c>
      <c r="C10" s="12">
        <v>216</v>
      </c>
      <c r="D10" s="13" t="s">
        <v>96</v>
      </c>
      <c r="E10" s="14" t="s">
        <v>19</v>
      </c>
      <c r="F10" s="12" t="s">
        <v>7</v>
      </c>
      <c r="G10" s="12"/>
      <c r="H10" s="13" t="s">
        <v>8</v>
      </c>
    </row>
    <row r="11" spans="1:8" ht="13.5" customHeight="1">
      <c r="A11" s="17"/>
      <c r="B11" s="15" t="s">
        <v>17</v>
      </c>
      <c r="C11" s="15">
        <v>6.6</v>
      </c>
      <c r="D11" s="16" t="s">
        <v>18</v>
      </c>
      <c r="E11" s="14"/>
      <c r="F11" s="12" t="s">
        <v>4</v>
      </c>
      <c r="G11" s="12"/>
      <c r="H11" s="13" t="s">
        <v>5</v>
      </c>
    </row>
    <row r="12" spans="1:8" ht="13.5" customHeight="1">
      <c r="A12" s="11" t="s">
        <v>20</v>
      </c>
      <c r="B12" s="12" t="s">
        <v>7</v>
      </c>
      <c r="C12" s="12">
        <v>30</v>
      </c>
      <c r="D12" s="13" t="s">
        <v>8</v>
      </c>
      <c r="E12" s="14"/>
      <c r="F12" s="12" t="s">
        <v>11</v>
      </c>
      <c r="G12" s="12" t="s">
        <v>375</v>
      </c>
      <c r="H12" s="13"/>
    </row>
    <row r="13" spans="1:10" ht="13.5" customHeight="1">
      <c r="A13" s="11"/>
      <c r="B13" s="12" t="s">
        <v>21</v>
      </c>
      <c r="C13" s="12">
        <v>30</v>
      </c>
      <c r="D13" s="13"/>
      <c r="E13" s="11"/>
      <c r="F13" s="152" t="s">
        <v>14</v>
      </c>
      <c r="G13" s="194"/>
      <c r="H13" s="195"/>
      <c r="J13" s="247">
        <f>C5*C5/C12</f>
        <v>30</v>
      </c>
    </row>
    <row r="14" spans="1:8" ht="13.5" customHeight="1">
      <c r="A14" s="11"/>
      <c r="B14" s="12" t="s">
        <v>11</v>
      </c>
      <c r="C14" s="12" t="s">
        <v>297</v>
      </c>
      <c r="D14" s="13"/>
      <c r="E14" s="15"/>
      <c r="F14" s="12" t="s">
        <v>133</v>
      </c>
      <c r="G14" s="15"/>
      <c r="H14" s="16"/>
    </row>
    <row r="15" spans="1:8" ht="13.5" customHeight="1">
      <c r="A15" s="17"/>
      <c r="B15" s="15" t="s">
        <v>22</v>
      </c>
      <c r="C15" s="15"/>
      <c r="D15" s="16" t="s">
        <v>23</v>
      </c>
      <c r="E15" s="14" t="s">
        <v>24</v>
      </c>
      <c r="F15" s="111">
        <v>220</v>
      </c>
      <c r="G15" s="112">
        <v>10</v>
      </c>
      <c r="H15" s="163" t="s">
        <v>108</v>
      </c>
    </row>
    <row r="16" spans="1:8" ht="13.5" customHeight="1">
      <c r="A16" s="11" t="s">
        <v>25</v>
      </c>
      <c r="B16" s="12" t="s">
        <v>26</v>
      </c>
      <c r="C16" s="12">
        <v>3.2</v>
      </c>
      <c r="D16" s="13" t="s">
        <v>5</v>
      </c>
      <c r="E16" s="14"/>
      <c r="F16" s="12" t="s">
        <v>27</v>
      </c>
      <c r="G16" s="18" t="s">
        <v>97</v>
      </c>
      <c r="H16" s="13"/>
    </row>
    <row r="17" spans="1:8" ht="13.5" customHeight="1">
      <c r="A17" s="11"/>
      <c r="B17" s="19" t="s">
        <v>28</v>
      </c>
      <c r="C17" s="12">
        <v>120</v>
      </c>
      <c r="D17" s="13" t="s">
        <v>29</v>
      </c>
      <c r="E17" s="11"/>
      <c r="F17" s="12" t="s">
        <v>30</v>
      </c>
      <c r="G17" s="12">
        <v>80</v>
      </c>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341</v>
      </c>
      <c r="C20" s="24"/>
      <c r="D20" s="25"/>
      <c r="E20" s="14"/>
      <c r="F20" s="24" t="s">
        <v>103</v>
      </c>
      <c r="G20" s="24"/>
      <c r="H20" s="25"/>
    </row>
    <row r="21" spans="1:8" ht="12">
      <c r="A21" s="26" t="s">
        <v>104</v>
      </c>
      <c r="B21" s="27"/>
      <c r="C21" s="27"/>
      <c r="D21" s="28"/>
      <c r="E21" s="26" t="s">
        <v>105</v>
      </c>
      <c r="F21" s="27" t="s">
        <v>298</v>
      </c>
      <c r="G21" s="27"/>
      <c r="H21" s="28"/>
    </row>
    <row r="22" spans="1:8" ht="12">
      <c r="A22" s="29" t="s">
        <v>106</v>
      </c>
      <c r="B22" s="24"/>
      <c r="C22" s="155">
        <v>37706</v>
      </c>
      <c r="D22" s="25"/>
      <c r="E22" s="29"/>
      <c r="F22" s="24" t="s">
        <v>299</v>
      </c>
      <c r="G22" s="24"/>
      <c r="H22" s="25"/>
    </row>
    <row r="23" spans="1:8" ht="12">
      <c r="A23" s="29" t="s">
        <v>311</v>
      </c>
      <c r="B23" s="24"/>
      <c r="C23" s="24"/>
      <c r="D23" s="25"/>
      <c r="E23" s="29"/>
      <c r="F23" s="24" t="s">
        <v>300</v>
      </c>
      <c r="G23" s="24"/>
      <c r="H23" s="25"/>
    </row>
    <row r="24" spans="1:8" ht="12.75" thickBot="1">
      <c r="A24" s="30"/>
      <c r="B24" s="31"/>
      <c r="C24" s="31"/>
      <c r="D24" s="32"/>
      <c r="E24" s="30"/>
      <c r="F24" s="31" t="s">
        <v>312</v>
      </c>
      <c r="G24" s="31"/>
      <c r="H24" s="32"/>
    </row>
    <row r="25" ht="12.75" thickBot="1"/>
    <row r="26" spans="1:8" ht="33" customHeight="1" thickBot="1">
      <c r="A26" s="33" t="s">
        <v>34</v>
      </c>
      <c r="B26" s="1" t="s">
        <v>41</v>
      </c>
      <c r="C26" s="109">
        <v>72</v>
      </c>
      <c r="D26" s="3" t="s">
        <v>35</v>
      </c>
      <c r="E26" s="4">
        <v>7.6</v>
      </c>
      <c r="F26" s="5" t="s">
        <v>136</v>
      </c>
      <c r="G26" s="3" t="s">
        <v>107</v>
      </c>
      <c r="H26" s="110">
        <v>0.2833333333333333</v>
      </c>
    </row>
  </sheetData>
  <printOptions/>
  <pageMargins left="0.61" right="0.56" top="0.64" bottom="0.38" header="0.5" footer="0.34"/>
  <pageSetup orientation="landscape" paperSize="9" scale="150" r:id="rId2"/>
  <drawing r:id="rId1"/>
</worksheet>
</file>

<file path=xl/worksheets/sheet7.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F23" sqref="F23"/>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271</v>
      </c>
      <c r="C1" s="3" t="s">
        <v>1</v>
      </c>
      <c r="D1" s="4" t="s">
        <v>270</v>
      </c>
      <c r="E1" s="2"/>
      <c r="F1" s="3" t="s">
        <v>2</v>
      </c>
      <c r="G1" s="143" t="s">
        <v>262</v>
      </c>
      <c r="H1" s="5"/>
    </row>
    <row r="4" ht="12.75" thickBot="1"/>
    <row r="5" spans="1:8" ht="13.5" customHeight="1">
      <c r="A5" s="7" t="s">
        <v>3</v>
      </c>
      <c r="B5" s="8" t="s">
        <v>4</v>
      </c>
      <c r="C5" s="8">
        <v>26</v>
      </c>
      <c r="D5" s="9" t="s">
        <v>5</v>
      </c>
      <c r="E5" s="10" t="s">
        <v>6</v>
      </c>
      <c r="F5" s="8" t="s">
        <v>344</v>
      </c>
      <c r="G5" s="8">
        <v>7.42</v>
      </c>
      <c r="H5" s="9" t="s">
        <v>8</v>
      </c>
    </row>
    <row r="6" spans="1:8" ht="13.5" customHeight="1">
      <c r="A6" s="11"/>
      <c r="B6" s="12" t="s">
        <v>9</v>
      </c>
      <c r="C6" s="12"/>
      <c r="D6" s="13" t="s">
        <v>5</v>
      </c>
      <c r="E6" s="14"/>
      <c r="F6" s="12" t="s">
        <v>4</v>
      </c>
      <c r="G6" s="12">
        <v>3</v>
      </c>
      <c r="H6" s="13" t="s">
        <v>5</v>
      </c>
    </row>
    <row r="7" spans="1:8" ht="13.5" customHeight="1">
      <c r="A7" s="11"/>
      <c r="B7" s="12" t="s">
        <v>10</v>
      </c>
      <c r="C7" s="12"/>
      <c r="D7" s="13" t="s">
        <v>5</v>
      </c>
      <c r="E7" s="14"/>
      <c r="F7" s="12" t="s">
        <v>11</v>
      </c>
      <c r="G7" s="12" t="s">
        <v>343</v>
      </c>
      <c r="H7" s="13"/>
    </row>
    <row r="8" spans="1:8" ht="13.5" customHeight="1">
      <c r="A8" s="11"/>
      <c r="B8" s="12" t="s">
        <v>12</v>
      </c>
      <c r="C8" s="12">
        <v>70</v>
      </c>
      <c r="D8" s="13" t="s">
        <v>13</v>
      </c>
      <c r="E8" s="14"/>
      <c r="F8" s="12" t="s">
        <v>14</v>
      </c>
      <c r="G8" s="12"/>
      <c r="H8" s="13"/>
    </row>
    <row r="9" spans="1:8" ht="13.5" customHeight="1">
      <c r="A9" s="11"/>
      <c r="B9" s="12" t="s">
        <v>15</v>
      </c>
      <c r="C9" s="12">
        <v>130</v>
      </c>
      <c r="D9" s="13" t="s">
        <v>13</v>
      </c>
      <c r="E9" s="17"/>
      <c r="F9" s="15" t="s">
        <v>133</v>
      </c>
      <c r="G9" s="15"/>
      <c r="H9" s="16"/>
    </row>
    <row r="10" spans="1:8" ht="13.5" customHeight="1">
      <c r="A10" s="11"/>
      <c r="B10" s="12" t="s">
        <v>16</v>
      </c>
      <c r="C10" s="12">
        <v>240</v>
      </c>
      <c r="D10" s="13" t="s">
        <v>96</v>
      </c>
      <c r="E10" s="14" t="s">
        <v>19</v>
      </c>
      <c r="F10" s="12" t="s">
        <v>345</v>
      </c>
      <c r="G10" s="12">
        <v>3.71</v>
      </c>
      <c r="H10" s="13" t="s">
        <v>8</v>
      </c>
    </row>
    <row r="11" spans="1:8" ht="13.5" customHeight="1">
      <c r="A11" s="17"/>
      <c r="B11" s="15" t="s">
        <v>17</v>
      </c>
      <c r="C11" s="15">
        <v>6.5</v>
      </c>
      <c r="D11" s="16" t="s">
        <v>18</v>
      </c>
      <c r="E11" s="14"/>
      <c r="F11" s="12" t="s">
        <v>4</v>
      </c>
      <c r="G11" s="12"/>
      <c r="H11" s="13" t="s">
        <v>5</v>
      </c>
    </row>
    <row r="12" spans="1:8" ht="13.5" customHeight="1">
      <c r="A12" s="11" t="s">
        <v>20</v>
      </c>
      <c r="B12" s="12" t="s">
        <v>7</v>
      </c>
      <c r="C12" s="12">
        <v>51.5</v>
      </c>
      <c r="D12" s="13" t="s">
        <v>8</v>
      </c>
      <c r="E12" s="14"/>
      <c r="F12" s="12" t="s">
        <v>11</v>
      </c>
      <c r="G12" s="12" t="s">
        <v>343</v>
      </c>
      <c r="H12" s="13"/>
    </row>
    <row r="13" spans="1:10" ht="13.5" customHeight="1">
      <c r="A13" s="11"/>
      <c r="B13" s="12" t="s">
        <v>21</v>
      </c>
      <c r="C13" s="12">
        <v>13</v>
      </c>
      <c r="D13" s="13"/>
      <c r="E13" s="11"/>
      <c r="F13" s="152" t="s">
        <v>14</v>
      </c>
      <c r="G13" s="194">
        <v>0.016</v>
      </c>
      <c r="H13" s="195"/>
      <c r="J13" s="162">
        <f>C5*C5/C12</f>
        <v>13.12621359223301</v>
      </c>
    </row>
    <row r="14" spans="1:8" ht="13.5" customHeight="1">
      <c r="A14" s="11"/>
      <c r="B14" s="12" t="s">
        <v>11</v>
      </c>
      <c r="C14" s="12" t="s">
        <v>342</v>
      </c>
      <c r="D14" s="13"/>
      <c r="E14" s="15"/>
      <c r="F14" s="12" t="s">
        <v>133</v>
      </c>
      <c r="G14" s="15"/>
      <c r="H14" s="16"/>
    </row>
    <row r="15" spans="1:8" ht="13.5" customHeight="1">
      <c r="A15" s="17"/>
      <c r="B15" s="15" t="s">
        <v>22</v>
      </c>
      <c r="C15" s="15">
        <v>30</v>
      </c>
      <c r="D15" s="16" t="s">
        <v>23</v>
      </c>
      <c r="E15" s="14" t="s">
        <v>24</v>
      </c>
      <c r="F15" s="111"/>
      <c r="G15" s="112"/>
      <c r="H15" s="163" t="s">
        <v>108</v>
      </c>
    </row>
    <row r="16" spans="1:8" ht="13.5" customHeight="1">
      <c r="A16" s="11" t="s">
        <v>25</v>
      </c>
      <c r="B16" s="12" t="s">
        <v>26</v>
      </c>
      <c r="C16" s="12">
        <v>3.4</v>
      </c>
      <c r="D16" s="13" t="s">
        <v>5</v>
      </c>
      <c r="E16" s="14"/>
      <c r="F16" s="12" t="s">
        <v>27</v>
      </c>
      <c r="G16" s="18" t="s">
        <v>97</v>
      </c>
      <c r="H16" s="13"/>
    </row>
    <row r="17" spans="1:8" ht="13.5" customHeight="1">
      <c r="A17" s="11"/>
      <c r="B17" s="19" t="s">
        <v>28</v>
      </c>
      <c r="C17" s="12">
        <v>200</v>
      </c>
      <c r="D17" s="13" t="s">
        <v>29</v>
      </c>
      <c r="E17" s="11"/>
      <c r="F17" s="12" t="s">
        <v>30</v>
      </c>
      <c r="G17" s="12"/>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row>
    <row r="21" spans="1:8" ht="12">
      <c r="A21" s="26" t="s">
        <v>104</v>
      </c>
      <c r="B21" s="27"/>
      <c r="C21" s="27"/>
      <c r="D21" s="28"/>
      <c r="E21" s="26" t="s">
        <v>105</v>
      </c>
      <c r="F21" s="27"/>
      <c r="G21" s="27"/>
      <c r="H21" s="28"/>
    </row>
    <row r="22" spans="1:8" ht="12">
      <c r="A22" s="29" t="s">
        <v>106</v>
      </c>
      <c r="B22" s="24"/>
      <c r="C22" s="155" t="s">
        <v>313</v>
      </c>
      <c r="D22" s="25"/>
      <c r="E22" s="29"/>
      <c r="F22" s="24" t="s">
        <v>315</v>
      </c>
      <c r="G22" s="24"/>
      <c r="H22" s="25"/>
    </row>
    <row r="23" spans="1:8" ht="12">
      <c r="A23" s="29"/>
      <c r="B23" s="24"/>
      <c r="C23" s="24"/>
      <c r="D23" s="25"/>
      <c r="E23" s="29"/>
      <c r="F23" s="24"/>
      <c r="G23" s="24"/>
      <c r="H23" s="25"/>
    </row>
    <row r="24" spans="1:8" ht="12.75" thickBot="1">
      <c r="A24" s="30"/>
      <c r="B24" s="31"/>
      <c r="C24" s="31"/>
      <c r="D24" s="32"/>
      <c r="E24" s="30"/>
      <c r="F24" s="31"/>
      <c r="G24" s="31"/>
      <c r="H24" s="32"/>
    </row>
    <row r="25" ht="12.75" thickBot="1"/>
    <row r="26" spans="1:8" ht="33" customHeight="1" thickBot="1">
      <c r="A26" s="33" t="s">
        <v>34</v>
      </c>
      <c r="B26" s="1" t="s">
        <v>41</v>
      </c>
      <c r="C26" s="109" t="s">
        <v>314</v>
      </c>
      <c r="D26" s="3" t="s">
        <v>35</v>
      </c>
      <c r="E26" s="4"/>
      <c r="F26" s="5" t="s">
        <v>136</v>
      </c>
      <c r="G26" s="3" t="s">
        <v>107</v>
      </c>
      <c r="H26" s="110"/>
    </row>
  </sheetData>
  <printOptions/>
  <pageMargins left="0.61" right="0.56" top="0.64" bottom="0.38" header="0.5" footer="0.34"/>
  <pageSetup orientation="landscape" paperSize="9" scale="150" r:id="rId2"/>
  <drawing r:id="rId1"/>
</worksheet>
</file>

<file path=xl/worksheets/sheet8.xml><?xml version="1.0" encoding="utf-8"?>
<worksheet xmlns="http://schemas.openxmlformats.org/spreadsheetml/2006/main" xmlns:r="http://schemas.openxmlformats.org/officeDocument/2006/relationships">
  <dimension ref="A1:J26"/>
  <sheetViews>
    <sheetView zoomScale="75" zoomScaleNormal="75" workbookViewId="0" topLeftCell="A1">
      <selection activeCell="C15" sqref="C15"/>
    </sheetView>
  </sheetViews>
  <sheetFormatPr defaultColWidth="8.796875" defaultRowHeight="14.25"/>
  <cols>
    <col min="1" max="1" width="8.69921875" style="6" customWidth="1"/>
    <col min="2" max="2" width="13.69921875" style="6" customWidth="1"/>
    <col min="3" max="3" width="12.69921875" style="6" customWidth="1"/>
    <col min="4" max="4" width="6.69921875" style="6" customWidth="1"/>
    <col min="5" max="5" width="8.69921875" style="6" customWidth="1"/>
    <col min="6" max="6" width="13.69921875" style="6" customWidth="1"/>
    <col min="7" max="7" width="12.69921875" style="6" customWidth="1"/>
    <col min="8" max="8" width="6.69921875" style="6" customWidth="1"/>
    <col min="9" max="16384" width="9" style="6" customWidth="1"/>
  </cols>
  <sheetData>
    <row r="1" spans="1:8" ht="33.75" customHeight="1" thickBot="1">
      <c r="A1" s="1" t="s">
        <v>0</v>
      </c>
      <c r="B1" s="121" t="s">
        <v>253</v>
      </c>
      <c r="C1" s="3" t="s">
        <v>1</v>
      </c>
      <c r="D1" s="4" t="s">
        <v>252</v>
      </c>
      <c r="E1" s="2"/>
      <c r="F1" s="3" t="s">
        <v>2</v>
      </c>
      <c r="G1" s="143" t="s">
        <v>242</v>
      </c>
      <c r="H1" s="5"/>
    </row>
    <row r="4" ht="12.75" thickBot="1"/>
    <row r="5" spans="1:8" ht="13.5" customHeight="1">
      <c r="A5" s="7" t="s">
        <v>3</v>
      </c>
      <c r="B5" s="8" t="s">
        <v>4</v>
      </c>
      <c r="C5" s="8">
        <v>32</v>
      </c>
      <c r="D5" s="9" t="s">
        <v>5</v>
      </c>
      <c r="E5" s="10" t="s">
        <v>6</v>
      </c>
      <c r="F5" s="8" t="s">
        <v>7</v>
      </c>
      <c r="G5" s="8">
        <v>2</v>
      </c>
      <c r="H5" s="9" t="s">
        <v>8</v>
      </c>
    </row>
    <row r="6" spans="1:8" ht="13.5" customHeight="1">
      <c r="A6" s="11"/>
      <c r="B6" s="12" t="s">
        <v>9</v>
      </c>
      <c r="C6" s="12"/>
      <c r="D6" s="13" t="s">
        <v>5</v>
      </c>
      <c r="E6" s="14"/>
      <c r="F6" s="12" t="s">
        <v>4</v>
      </c>
      <c r="G6" s="12">
        <v>3.2</v>
      </c>
      <c r="H6" s="13" t="s">
        <v>5</v>
      </c>
    </row>
    <row r="7" spans="1:8" ht="13.5" customHeight="1">
      <c r="A7" s="11"/>
      <c r="B7" s="12" t="s">
        <v>10</v>
      </c>
      <c r="C7" s="12"/>
      <c r="D7" s="13" t="s">
        <v>5</v>
      </c>
      <c r="E7" s="14"/>
      <c r="F7" s="12" t="s">
        <v>11</v>
      </c>
      <c r="G7" s="12" t="s">
        <v>160</v>
      </c>
      <c r="H7" s="13"/>
    </row>
    <row r="8" spans="1:8" ht="13.5" customHeight="1">
      <c r="A8" s="11"/>
      <c r="B8" s="12" t="s">
        <v>12</v>
      </c>
      <c r="C8" s="12">
        <v>35</v>
      </c>
      <c r="D8" s="13" t="s">
        <v>13</v>
      </c>
      <c r="E8" s="14"/>
      <c r="F8" s="12" t="s">
        <v>14</v>
      </c>
      <c r="G8" s="12">
        <v>0.38</v>
      </c>
      <c r="H8" s="13"/>
    </row>
    <row r="9" spans="1:8" ht="13.5" customHeight="1">
      <c r="A9" s="11"/>
      <c r="B9" s="12" t="s">
        <v>15</v>
      </c>
      <c r="C9" s="12">
        <v>94</v>
      </c>
      <c r="D9" s="13" t="s">
        <v>13</v>
      </c>
      <c r="E9" s="17"/>
      <c r="F9" s="15" t="s">
        <v>133</v>
      </c>
      <c r="G9" s="15"/>
      <c r="H9" s="16"/>
    </row>
    <row r="10" spans="1:8" ht="13.5" customHeight="1">
      <c r="A10" s="11"/>
      <c r="B10" s="12" t="s">
        <v>16</v>
      </c>
      <c r="C10" s="12">
        <v>233</v>
      </c>
      <c r="D10" s="13" t="s">
        <v>96</v>
      </c>
      <c r="E10" s="14" t="s">
        <v>19</v>
      </c>
      <c r="F10" s="12" t="s">
        <v>7</v>
      </c>
      <c r="G10" s="12">
        <v>2.1</v>
      </c>
      <c r="H10" s="13" t="s">
        <v>8</v>
      </c>
    </row>
    <row r="11" spans="1:8" ht="13.5" customHeight="1">
      <c r="A11" s="17"/>
      <c r="B11" s="15" t="s">
        <v>17</v>
      </c>
      <c r="C11" s="15">
        <v>7</v>
      </c>
      <c r="D11" s="16" t="s">
        <v>18</v>
      </c>
      <c r="E11" s="14"/>
      <c r="F11" s="12" t="s">
        <v>4</v>
      </c>
      <c r="G11" s="12">
        <v>3</v>
      </c>
      <c r="H11" s="13" t="s">
        <v>5</v>
      </c>
    </row>
    <row r="12" spans="1:8" ht="13.5" customHeight="1">
      <c r="A12" s="11" t="s">
        <v>20</v>
      </c>
      <c r="B12" s="12" t="s">
        <v>7</v>
      </c>
      <c r="C12" s="12">
        <v>28.8</v>
      </c>
      <c r="D12" s="13" t="s">
        <v>8</v>
      </c>
      <c r="E12" s="14"/>
      <c r="F12" s="12" t="s">
        <v>11</v>
      </c>
      <c r="G12" s="12" t="s">
        <v>160</v>
      </c>
      <c r="H12" s="13"/>
    </row>
    <row r="13" spans="1:10" ht="13.5" customHeight="1">
      <c r="A13" s="11"/>
      <c r="B13" s="12" t="s">
        <v>21</v>
      </c>
      <c r="C13" s="12">
        <v>35.5</v>
      </c>
      <c r="D13" s="13"/>
      <c r="E13" s="11"/>
      <c r="F13" s="152" t="s">
        <v>14</v>
      </c>
      <c r="G13" s="194">
        <v>0.014</v>
      </c>
      <c r="H13" s="195"/>
      <c r="J13" s="162">
        <f>C5*C5/C12</f>
        <v>35.55555555555556</v>
      </c>
    </row>
    <row r="14" spans="1:8" ht="13.5" customHeight="1">
      <c r="A14" s="11"/>
      <c r="B14" s="12" t="s">
        <v>11</v>
      </c>
      <c r="C14" s="12" t="s">
        <v>346</v>
      </c>
      <c r="D14" s="13"/>
      <c r="E14" s="15"/>
      <c r="F14" s="12" t="s">
        <v>133</v>
      </c>
      <c r="G14" s="15"/>
      <c r="H14" s="16"/>
    </row>
    <row r="15" spans="1:8" ht="13.5" customHeight="1">
      <c r="A15" s="17"/>
      <c r="B15" s="15" t="s">
        <v>22</v>
      </c>
      <c r="C15" s="15">
        <v>35</v>
      </c>
      <c r="D15" s="16" t="s">
        <v>23</v>
      </c>
      <c r="E15" s="14" t="s">
        <v>24</v>
      </c>
      <c r="F15" s="111">
        <v>250</v>
      </c>
      <c r="G15" s="112">
        <v>30</v>
      </c>
      <c r="H15" s="163" t="s">
        <v>108</v>
      </c>
    </row>
    <row r="16" spans="1:8" ht="13.5" customHeight="1">
      <c r="A16" s="11" t="s">
        <v>25</v>
      </c>
      <c r="B16" s="12" t="s">
        <v>26</v>
      </c>
      <c r="C16" s="12">
        <v>3</v>
      </c>
      <c r="D16" s="13" t="s">
        <v>5</v>
      </c>
      <c r="E16" s="14"/>
      <c r="F16" s="12" t="s">
        <v>27</v>
      </c>
      <c r="G16" s="18" t="s">
        <v>97</v>
      </c>
      <c r="H16" s="13"/>
    </row>
    <row r="17" spans="1:8" ht="13.5" customHeight="1">
      <c r="A17" s="11"/>
      <c r="B17" s="19" t="s">
        <v>28</v>
      </c>
      <c r="C17" s="12">
        <v>140</v>
      </c>
      <c r="D17" s="13" t="s">
        <v>29</v>
      </c>
      <c r="E17" s="11"/>
      <c r="F17" s="12" t="s">
        <v>30</v>
      </c>
      <c r="G17" s="12">
        <v>90</v>
      </c>
      <c r="H17" s="13" t="s">
        <v>29</v>
      </c>
    </row>
    <row r="18" spans="1:8" ht="13.5" customHeight="1">
      <c r="A18" s="17"/>
      <c r="B18" s="20" t="s">
        <v>98</v>
      </c>
      <c r="C18" s="21" t="s">
        <v>99</v>
      </c>
      <c r="D18" s="22" t="s">
        <v>100</v>
      </c>
      <c r="E18" s="17"/>
      <c r="F18" s="23"/>
      <c r="G18" s="23"/>
      <c r="H18" s="22"/>
    </row>
    <row r="19" spans="1:8" ht="13.5" customHeight="1">
      <c r="A19" s="11" t="s">
        <v>31</v>
      </c>
      <c r="B19" s="24" t="s">
        <v>101</v>
      </c>
      <c r="C19" s="24"/>
      <c r="D19" s="25"/>
      <c r="E19" s="14" t="s">
        <v>32</v>
      </c>
      <c r="F19" s="24" t="s">
        <v>33</v>
      </c>
      <c r="G19" s="24"/>
      <c r="H19" s="25"/>
    </row>
    <row r="20" spans="1:8" ht="13.5" customHeight="1">
      <c r="A20" s="11"/>
      <c r="B20" s="24" t="s">
        <v>102</v>
      </c>
      <c r="C20" s="24"/>
      <c r="D20" s="25"/>
      <c r="E20" s="14"/>
      <c r="F20" s="24" t="s">
        <v>103</v>
      </c>
      <c r="G20" s="24"/>
      <c r="H20" s="25"/>
    </row>
    <row r="21" spans="1:8" ht="12">
      <c r="A21" s="26" t="s">
        <v>104</v>
      </c>
      <c r="B21" s="27"/>
      <c r="C21" s="27"/>
      <c r="D21" s="28"/>
      <c r="E21" s="26" t="s">
        <v>105</v>
      </c>
      <c r="F21" s="27"/>
      <c r="G21" s="27"/>
      <c r="H21" s="28"/>
    </row>
    <row r="22" spans="1:8" ht="12">
      <c r="A22" s="29" t="s">
        <v>106</v>
      </c>
      <c r="B22" s="24"/>
      <c r="C22" s="155">
        <v>37808</v>
      </c>
      <c r="D22" s="25"/>
      <c r="E22" s="29"/>
      <c r="F22" s="24"/>
      <c r="G22" s="24"/>
      <c r="H22" s="25"/>
    </row>
    <row r="23" spans="1:8" ht="12">
      <c r="A23" s="29" t="s">
        <v>316</v>
      </c>
      <c r="B23" s="24"/>
      <c r="C23" s="24"/>
      <c r="D23" s="25"/>
      <c r="E23" s="29"/>
      <c r="F23" s="24"/>
      <c r="G23" s="24"/>
      <c r="H23" s="25"/>
    </row>
    <row r="24" spans="1:8" ht="12.75" thickBot="1">
      <c r="A24" s="30"/>
      <c r="B24" s="31"/>
      <c r="C24" s="31"/>
      <c r="D24" s="32"/>
      <c r="E24" s="30"/>
      <c r="F24" s="31"/>
      <c r="G24" s="31"/>
      <c r="H24" s="32"/>
    </row>
    <row r="25" ht="12.75" thickBot="1"/>
    <row r="26" spans="1:8" ht="33" customHeight="1" thickBot="1">
      <c r="A26" s="33" t="s">
        <v>34</v>
      </c>
      <c r="B26" s="1" t="s">
        <v>41</v>
      </c>
      <c r="C26" s="109">
        <v>24823.01</v>
      </c>
      <c r="D26" s="3" t="s">
        <v>35</v>
      </c>
      <c r="E26" s="4">
        <v>4080</v>
      </c>
      <c r="F26" s="5" t="s">
        <v>136</v>
      </c>
      <c r="G26" s="3" t="s">
        <v>107</v>
      </c>
      <c r="H26" s="110">
        <v>0.3034722222222222</v>
      </c>
    </row>
  </sheetData>
  <printOptions/>
  <pageMargins left="0.61" right="0.56" top="0.64" bottom="0.38" header="0.5" footer="0.34"/>
  <pageSetup orientation="landscape" paperSize="9" scale="150" r:id="rId2"/>
  <drawing r:id="rId1"/>
</worksheet>
</file>

<file path=xl/worksheets/sheet9.xml><?xml version="1.0" encoding="utf-8"?>
<worksheet xmlns="http://schemas.openxmlformats.org/spreadsheetml/2006/main" xmlns:r="http://schemas.openxmlformats.org/officeDocument/2006/relationships">
  <dimension ref="A1:J26"/>
  <sheetViews>
    <sheetView workbookViewId="0" topLeftCell="A1">
      <selection activeCell="H27" sqref="H27"/>
    </sheetView>
  </sheetViews>
  <sheetFormatPr defaultColWidth="8.796875" defaultRowHeight="14.25"/>
  <cols>
    <col min="2" max="2" width="11.3984375" style="0" customWidth="1"/>
    <col min="6" max="6" width="12.5" style="0" customWidth="1"/>
  </cols>
  <sheetData>
    <row r="1" spans="1:8" ht="18" thickBot="1">
      <c r="A1" s="1" t="s">
        <v>0</v>
      </c>
      <c r="B1" s="121" t="s">
        <v>254</v>
      </c>
      <c r="C1" s="3" t="s">
        <v>1</v>
      </c>
      <c r="D1" s="4" t="s">
        <v>230</v>
      </c>
      <c r="E1" s="2"/>
      <c r="F1" s="3" t="s">
        <v>2</v>
      </c>
      <c r="G1" s="143" t="s">
        <v>231</v>
      </c>
      <c r="H1" s="5"/>
    </row>
    <row r="2" spans="1:8" ht="13.5">
      <c r="A2" s="6"/>
      <c r="B2" s="6"/>
      <c r="C2" s="6"/>
      <c r="D2" s="6"/>
      <c r="E2" s="6"/>
      <c r="F2" s="6"/>
      <c r="G2" s="6"/>
      <c r="H2" s="6"/>
    </row>
    <row r="3" spans="1:8" ht="13.5">
      <c r="A3" s="6"/>
      <c r="B3" s="6"/>
      <c r="C3" s="6"/>
      <c r="D3" s="6"/>
      <c r="E3" s="6"/>
      <c r="F3" s="6"/>
      <c r="G3" s="6"/>
      <c r="H3" s="6"/>
    </row>
    <row r="4" spans="1:8" ht="14.25" thickBot="1">
      <c r="A4" s="6"/>
      <c r="B4" s="6"/>
      <c r="C4" s="6"/>
      <c r="D4" s="6"/>
      <c r="E4" s="6"/>
      <c r="F4" s="6"/>
      <c r="G4" s="6"/>
      <c r="H4" s="6"/>
    </row>
    <row r="5" spans="1:8" ht="13.5">
      <c r="A5" s="7" t="s">
        <v>3</v>
      </c>
      <c r="B5" s="8" t="s">
        <v>4</v>
      </c>
      <c r="C5" s="8">
        <v>30</v>
      </c>
      <c r="D5" s="9" t="s">
        <v>5</v>
      </c>
      <c r="E5" s="10" t="s">
        <v>6</v>
      </c>
      <c r="F5" s="8" t="s">
        <v>7</v>
      </c>
      <c r="G5" s="8">
        <v>3.34</v>
      </c>
      <c r="H5" s="9" t="s">
        <v>8</v>
      </c>
    </row>
    <row r="6" spans="1:8" ht="13.5">
      <c r="A6" s="11"/>
      <c r="B6" s="12" t="s">
        <v>9</v>
      </c>
      <c r="C6" s="12">
        <v>5.25</v>
      </c>
      <c r="D6" s="13" t="s">
        <v>5</v>
      </c>
      <c r="E6" s="14"/>
      <c r="F6" s="12" t="s">
        <v>4</v>
      </c>
      <c r="G6" s="12">
        <v>3.86</v>
      </c>
      <c r="H6" s="13" t="s">
        <v>5</v>
      </c>
    </row>
    <row r="7" spans="1:8" ht="13.5">
      <c r="A7" s="11"/>
      <c r="B7" s="12" t="s">
        <v>10</v>
      </c>
      <c r="C7" s="12">
        <v>3.2</v>
      </c>
      <c r="D7" s="13" t="s">
        <v>5</v>
      </c>
      <c r="E7" s="14"/>
      <c r="F7" s="12" t="s">
        <v>11</v>
      </c>
      <c r="G7" s="12" t="s">
        <v>132</v>
      </c>
      <c r="H7" s="13"/>
    </row>
    <row r="8" spans="1:8" ht="13.5">
      <c r="A8" s="11"/>
      <c r="B8" s="12" t="s">
        <v>12</v>
      </c>
      <c r="C8" s="12">
        <v>56</v>
      </c>
      <c r="D8" s="13" t="s">
        <v>13</v>
      </c>
      <c r="E8" s="14"/>
      <c r="F8" s="12" t="s">
        <v>14</v>
      </c>
      <c r="G8" s="12">
        <v>0.39</v>
      </c>
      <c r="H8" s="13"/>
    </row>
    <row r="9" spans="1:8" ht="13.5">
      <c r="A9" s="11"/>
      <c r="B9" s="12" t="s">
        <v>15</v>
      </c>
      <c r="C9" s="12">
        <v>104.76</v>
      </c>
      <c r="D9" s="13" t="s">
        <v>13</v>
      </c>
      <c r="E9" s="17"/>
      <c r="F9" s="15" t="s">
        <v>133</v>
      </c>
      <c r="G9" s="224" t="s">
        <v>232</v>
      </c>
      <c r="H9" s="16"/>
    </row>
    <row r="10" spans="1:8" ht="13.5">
      <c r="A10" s="11"/>
      <c r="B10" s="12" t="s">
        <v>16</v>
      </c>
      <c r="C10" s="207">
        <v>280</v>
      </c>
      <c r="D10" s="13" t="s">
        <v>96</v>
      </c>
      <c r="E10" s="14" t="s">
        <v>19</v>
      </c>
      <c r="F10" s="12" t="s">
        <v>7</v>
      </c>
      <c r="G10" s="12">
        <v>1.58</v>
      </c>
      <c r="H10" s="13" t="s">
        <v>8</v>
      </c>
    </row>
    <row r="11" spans="1:8" ht="13.5">
      <c r="A11" s="17"/>
      <c r="B11" s="15" t="s">
        <v>17</v>
      </c>
      <c r="C11" s="15">
        <v>7.2</v>
      </c>
      <c r="D11" s="16" t="s">
        <v>18</v>
      </c>
      <c r="E11" s="14"/>
      <c r="F11" s="12" t="s">
        <v>4</v>
      </c>
      <c r="G11" s="12">
        <v>2.16</v>
      </c>
      <c r="H11" s="13" t="s">
        <v>5</v>
      </c>
    </row>
    <row r="12" spans="1:8" ht="13.5">
      <c r="A12" s="11" t="s">
        <v>20</v>
      </c>
      <c r="B12" s="12" t="s">
        <v>7</v>
      </c>
      <c r="C12" s="12">
        <v>32.07</v>
      </c>
      <c r="D12" s="13" t="s">
        <v>8</v>
      </c>
      <c r="E12" s="14"/>
      <c r="F12" s="12" t="s">
        <v>11</v>
      </c>
      <c r="G12" s="12" t="s">
        <v>132</v>
      </c>
      <c r="H12" s="13"/>
    </row>
    <row r="13" spans="1:10" ht="13.5">
      <c r="A13" s="11"/>
      <c r="B13" s="12" t="s">
        <v>21</v>
      </c>
      <c r="C13" s="12">
        <v>28.06</v>
      </c>
      <c r="D13" s="13"/>
      <c r="E13" s="11"/>
      <c r="F13" s="152" t="s">
        <v>14</v>
      </c>
      <c r="G13" s="194">
        <v>0.007</v>
      </c>
      <c r="H13" s="195"/>
      <c r="J13" s="247">
        <f>C5*C5/C12</f>
        <v>28.06361085126286</v>
      </c>
    </row>
    <row r="14" spans="1:8" ht="13.5">
      <c r="A14" s="11"/>
      <c r="B14" s="12" t="s">
        <v>11</v>
      </c>
      <c r="C14" s="12" t="s">
        <v>233</v>
      </c>
      <c r="D14" s="13"/>
      <c r="E14" s="15"/>
      <c r="F14" s="12" t="s">
        <v>133</v>
      </c>
      <c r="G14" s="224" t="s">
        <v>232</v>
      </c>
      <c r="H14" s="16"/>
    </row>
    <row r="15" spans="1:8" ht="13.5">
      <c r="A15" s="17"/>
      <c r="B15" s="15" t="s">
        <v>22</v>
      </c>
      <c r="C15" s="15">
        <v>37.44</v>
      </c>
      <c r="D15" s="16" t="s">
        <v>23</v>
      </c>
      <c r="E15" s="14" t="s">
        <v>24</v>
      </c>
      <c r="F15" s="111">
        <v>300</v>
      </c>
      <c r="G15" s="112">
        <v>10</v>
      </c>
      <c r="H15" s="163" t="s">
        <v>108</v>
      </c>
    </row>
    <row r="16" spans="1:8" ht="13.5">
      <c r="A16" s="11" t="s">
        <v>25</v>
      </c>
      <c r="B16" s="12" t="s">
        <v>26</v>
      </c>
      <c r="C16" s="207">
        <v>2.54</v>
      </c>
      <c r="D16" s="13" t="s">
        <v>5</v>
      </c>
      <c r="E16" s="14"/>
      <c r="F16" s="12" t="s">
        <v>27</v>
      </c>
      <c r="G16" s="18" t="s">
        <v>97</v>
      </c>
      <c r="H16" s="13"/>
    </row>
    <row r="17" spans="1:8" ht="13.5">
      <c r="A17" s="11"/>
      <c r="B17" s="19" t="s">
        <v>28</v>
      </c>
      <c r="C17" s="12">
        <v>160</v>
      </c>
      <c r="D17" s="13" t="s">
        <v>29</v>
      </c>
      <c r="E17" s="11"/>
      <c r="F17" s="12" t="s">
        <v>30</v>
      </c>
      <c r="G17" s="207">
        <v>80</v>
      </c>
      <c r="H17" s="13" t="s">
        <v>29</v>
      </c>
    </row>
    <row r="18" spans="1:8" ht="13.5">
      <c r="A18" s="17"/>
      <c r="B18" s="20" t="s">
        <v>98</v>
      </c>
      <c r="C18" s="21" t="s">
        <v>99</v>
      </c>
      <c r="D18" s="22" t="s">
        <v>100</v>
      </c>
      <c r="E18" s="17"/>
      <c r="F18" s="23"/>
      <c r="G18" s="23"/>
      <c r="H18" s="22"/>
    </row>
    <row r="19" spans="1:8" ht="13.5">
      <c r="A19" s="11" t="s">
        <v>31</v>
      </c>
      <c r="B19" s="24" t="s">
        <v>101</v>
      </c>
      <c r="C19" s="24"/>
      <c r="D19" s="25"/>
      <c r="E19" s="14" t="s">
        <v>32</v>
      </c>
      <c r="F19" s="24" t="s">
        <v>33</v>
      </c>
      <c r="G19" s="24"/>
      <c r="H19" s="25"/>
    </row>
    <row r="20" spans="1:9" ht="13.5">
      <c r="A20" s="11"/>
      <c r="B20" s="24" t="s">
        <v>102</v>
      </c>
      <c r="C20" s="24"/>
      <c r="D20" s="25"/>
      <c r="E20" s="14"/>
      <c r="F20" s="24" t="s">
        <v>103</v>
      </c>
      <c r="G20" s="24"/>
      <c r="H20" s="25"/>
      <c r="I20" s="6" t="s">
        <v>197</v>
      </c>
    </row>
    <row r="21" spans="1:8" ht="13.5">
      <c r="A21" s="26" t="s">
        <v>104</v>
      </c>
      <c r="B21" s="27"/>
      <c r="C21" s="27"/>
      <c r="D21" s="28"/>
      <c r="E21" s="26" t="s">
        <v>105</v>
      </c>
      <c r="F21" s="27"/>
      <c r="G21" s="27"/>
      <c r="H21" s="28"/>
    </row>
    <row r="22" spans="1:8" ht="13.5">
      <c r="A22" s="29" t="s">
        <v>106</v>
      </c>
      <c r="B22" s="24"/>
      <c r="C22" s="155" t="s">
        <v>317</v>
      </c>
      <c r="D22" s="25"/>
      <c r="E22" s="29"/>
      <c r="F22" s="24" t="s">
        <v>234</v>
      </c>
      <c r="G22" s="24"/>
      <c r="H22" s="25"/>
    </row>
    <row r="23" spans="1:8" ht="13.5">
      <c r="A23" s="29" t="s">
        <v>235</v>
      </c>
      <c r="B23" s="24"/>
      <c r="C23" s="24"/>
      <c r="D23" s="25"/>
      <c r="E23" s="29"/>
      <c r="F23" s="24" t="s">
        <v>236</v>
      </c>
      <c r="G23" s="24"/>
      <c r="H23" s="25"/>
    </row>
    <row r="24" spans="1:8" ht="14.25" thickBot="1">
      <c r="A24" s="30"/>
      <c r="B24" s="31"/>
      <c r="C24" s="31"/>
      <c r="D24" s="32"/>
      <c r="E24" s="30"/>
      <c r="F24" s="31"/>
      <c r="G24" s="31"/>
      <c r="H24" s="32"/>
    </row>
    <row r="25" spans="1:8" ht="14.25" thickBot="1">
      <c r="A25" s="6"/>
      <c r="B25" s="6"/>
      <c r="C25" s="6"/>
      <c r="D25" s="6"/>
      <c r="E25" s="6"/>
      <c r="F25" s="6"/>
      <c r="G25" s="6"/>
      <c r="H25" s="6"/>
    </row>
    <row r="26" spans="1:8" ht="18" thickBot="1">
      <c r="A26" s="33" t="s">
        <v>34</v>
      </c>
      <c r="B26" s="1" t="s">
        <v>41</v>
      </c>
      <c r="C26" s="109">
        <v>68.26</v>
      </c>
      <c r="D26" s="3" t="s">
        <v>35</v>
      </c>
      <c r="E26" s="4">
        <v>6</v>
      </c>
      <c r="F26" s="5" t="s">
        <v>136</v>
      </c>
      <c r="G26" s="3" t="s">
        <v>107</v>
      </c>
      <c r="H26" s="110">
        <v>0.3076388888888889</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ＨM</dc:creator>
  <cp:keywords/>
  <dc:description/>
  <cp:lastModifiedBy>永山　弘海</cp:lastModifiedBy>
  <cp:lastPrinted>2004-11-17T07:03:55Z</cp:lastPrinted>
  <dcterms:created xsi:type="dcterms:W3CDTF">2001-10-10T00:20:37Z</dcterms:created>
  <dcterms:modified xsi:type="dcterms:W3CDTF">2008-06-19T16:39:45Z</dcterms:modified>
  <cp:category/>
  <cp:version/>
  <cp:contentType/>
  <cp:contentStatus/>
</cp:coreProperties>
</file>