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tabRatio="856" firstSheet="7" activeTab="16"/>
  </bookViews>
  <sheets>
    <sheet name="東大" sheetId="1" r:id="rId1"/>
    <sheet name="北大" sheetId="2" r:id="rId2"/>
    <sheet name="東洋大" sheetId="3" r:id="rId3"/>
    <sheet name="日本大学" sheetId="4" r:id="rId4"/>
    <sheet name="広島大学" sheetId="5" r:id="rId5"/>
    <sheet name="滋賀県立大" sheetId="6" r:id="rId6"/>
    <sheet name="京都大" sheetId="7" r:id="rId7"/>
    <sheet name="有翔体" sheetId="8" r:id="rId8"/>
    <sheet name="芝工大" sheetId="9" r:id="rId9"/>
    <sheet name="WASA" sheetId="10" r:id="rId10"/>
    <sheet name="横国大" sheetId="11" r:id="rId11"/>
    <sheet name="金工大" sheetId="12" r:id="rId12"/>
    <sheet name="東工大" sheetId="13" r:id="rId13"/>
    <sheet name="愛工大" sheetId="14" r:id="rId14"/>
    <sheet name="九工大" sheetId="15" r:id="rId15"/>
    <sheet name="東北大" sheetId="16" r:id="rId16"/>
    <sheet name="結果まとめ" sheetId="17" r:id="rId17"/>
    <sheet name="ﾄﾞﾎﾞﾝ会" sheetId="18" r:id="rId18"/>
    <sheet name="つくば" sheetId="19" r:id="rId19"/>
    <sheet name="広島大-院" sheetId="20" r:id="rId20"/>
    <sheet name="崇城大" sheetId="21" r:id="rId21"/>
    <sheet name="名古屋大" sheetId="22" r:id="rId22"/>
    <sheet name="東海大" sheetId="23" r:id="rId23"/>
    <sheet name="理科大" sheetId="24" r:id="rId24"/>
    <sheet name="Tmit" sheetId="25" r:id="rId25"/>
    <sheet name="府立大" sheetId="26" r:id="rId26"/>
    <sheet name="原紙" sheetId="27" r:id="rId27"/>
    <sheet name="TT部門結果" sheetId="28" r:id="rId28"/>
    <sheet name="広島大学誤" sheetId="29" r:id="rId29"/>
    <sheet name="Sheet2" sheetId="30" r:id="rId30"/>
    <sheet name="Sheet3" sheetId="31" r:id="rId31"/>
  </sheets>
  <definedNames>
    <definedName name="_xlnm.Print_Area" localSheetId="16">'結果まとめ'!$A$3:$BB$64</definedName>
    <definedName name="_xlnm.Print_Area" localSheetId="3">'日本大学'!$A$1:$J$29</definedName>
  </definedNames>
  <calcPr fullCalcOnLoad="1"/>
</workbook>
</file>

<file path=xl/sharedStrings.xml><?xml version="1.0" encoding="utf-8"?>
<sst xmlns="http://schemas.openxmlformats.org/spreadsheetml/2006/main" count="3821" uniqueCount="630">
  <si>
    <t>ｴﾝﾄﾘｰNO</t>
  </si>
  <si>
    <t>ﾊﾟｲﾛｯﾄ名</t>
  </si>
  <si>
    <t>ﾁｰﾑ名</t>
  </si>
  <si>
    <t>主要諸元</t>
  </si>
  <si>
    <t>全幅</t>
  </si>
  <si>
    <t>ｍ</t>
  </si>
  <si>
    <t>水平尾翼</t>
  </si>
  <si>
    <t>面積</t>
  </si>
  <si>
    <t>㎡</t>
  </si>
  <si>
    <t>全長</t>
  </si>
  <si>
    <t>全高</t>
  </si>
  <si>
    <t>翼型</t>
  </si>
  <si>
    <t>NACA0009</t>
  </si>
  <si>
    <t>機体重量</t>
  </si>
  <si>
    <t>ｋｇ</t>
  </si>
  <si>
    <t>尾翼容積比</t>
  </si>
  <si>
    <t>総重量</t>
  </si>
  <si>
    <t>動ファクター比</t>
  </si>
  <si>
    <t>必要馬力</t>
  </si>
  <si>
    <t>ｗ</t>
  </si>
  <si>
    <t>垂直尾翼</t>
  </si>
  <si>
    <t>設計飛行速度</t>
  </si>
  <si>
    <t>ｍ／ｓ</t>
  </si>
  <si>
    <t>主翼</t>
  </si>
  <si>
    <t>ｱｽﾍﾟｸﾄ比</t>
  </si>
  <si>
    <t>重心位置</t>
  </si>
  <si>
    <t>㌫</t>
  </si>
  <si>
    <t>エンジン</t>
  </si>
  <si>
    <t>プロペラ</t>
  </si>
  <si>
    <t>直径</t>
  </si>
  <si>
    <t>ﾊﾟｲﾛｯﾄ姿勢</t>
  </si>
  <si>
    <t>回転数</t>
  </si>
  <si>
    <t>ｒｐｍ</t>
  </si>
  <si>
    <t>ぺダル回転数</t>
  </si>
  <si>
    <t>枚</t>
  </si>
  <si>
    <t>操作装置</t>
  </si>
  <si>
    <t>試験飛行結果</t>
  </si>
  <si>
    <t>その他</t>
  </si>
  <si>
    <t>結果</t>
  </si>
  <si>
    <t>飛行距離(m)</t>
  </si>
  <si>
    <t>飛行時間</t>
  </si>
  <si>
    <t>秒</t>
  </si>
  <si>
    <t>発航時刻</t>
  </si>
  <si>
    <t>ﾘｶﾝﾍﾞﾝﾄ</t>
  </si>
  <si>
    <t>×</t>
  </si>
  <si>
    <t>ｱｯﾌﾟﾗｲﾄ</t>
  </si>
  <si>
    <t>ﾗﾀﾞｰ</t>
  </si>
  <si>
    <t>ｴﾙﾛﾝ</t>
  </si>
  <si>
    <t>ﾌﾟﾛﾍﾟﾗﾋﾟｯﾁ</t>
  </si>
  <si>
    <t>ﾄﾞﾗｯｸﾞﾗﾀﾞｰ</t>
  </si>
  <si>
    <t>FlyByWire</t>
  </si>
  <si>
    <t>ｴﾚﾍﾞｰﾀｰ</t>
  </si>
  <si>
    <t>速度計</t>
  </si>
  <si>
    <t>時計</t>
  </si>
  <si>
    <t>高度計</t>
  </si>
  <si>
    <t>方位計</t>
  </si>
  <si>
    <t>心拍計</t>
  </si>
  <si>
    <t>と計器類</t>
  </si>
  <si>
    <t>〇</t>
  </si>
  <si>
    <t>×</t>
  </si>
  <si>
    <t>×</t>
  </si>
  <si>
    <t>単発</t>
  </si>
  <si>
    <t>単発</t>
  </si>
  <si>
    <t>双発</t>
  </si>
  <si>
    <t>2重反転</t>
  </si>
  <si>
    <t>ｍｉｎ</t>
  </si>
  <si>
    <t>Ｗｘ</t>
  </si>
  <si>
    <t>ＧＰＳ</t>
  </si>
  <si>
    <t>記録</t>
  </si>
  <si>
    <t>全体</t>
  </si>
  <si>
    <t xml:space="preserve"> </t>
  </si>
  <si>
    <t>ﾌﾟﾛﾍﾟﾗ</t>
  </si>
  <si>
    <t>搭載計器</t>
  </si>
  <si>
    <t>操舵系</t>
  </si>
  <si>
    <t>飛行時間(sec)</t>
  </si>
  <si>
    <t>飛行時間(h min’sec”)</t>
  </si>
  <si>
    <t>発航時刻(時：分)</t>
  </si>
  <si>
    <t>平均対地速度(m/sec)</t>
  </si>
  <si>
    <t>経路効率</t>
  </si>
  <si>
    <t>全幅(m)</t>
  </si>
  <si>
    <t>全長(m)</t>
  </si>
  <si>
    <t>機体重量(kg)</t>
  </si>
  <si>
    <t>総重量(kg)</t>
  </si>
  <si>
    <t>設計飛行速度(m/sec)</t>
  </si>
  <si>
    <t>必要馬力(w)</t>
  </si>
  <si>
    <t>主翼面積(㎡)</t>
  </si>
  <si>
    <t>翼面荷重(kg/㎡)</t>
  </si>
  <si>
    <t>重心位置(％)</t>
  </si>
  <si>
    <t>ﾌﾟﾛﾍﾟﾗ直径(m)</t>
  </si>
  <si>
    <t>ﾌﾟﾛﾍﾟﾗ回転数(rpm)</t>
  </si>
  <si>
    <t>水平尾翼面積(㎡)</t>
  </si>
  <si>
    <t>水平尾翼幅(m)</t>
  </si>
  <si>
    <t>水平尾翼翼型</t>
  </si>
  <si>
    <t>水平尾翼容積比</t>
  </si>
  <si>
    <t>水平動ファクター比</t>
  </si>
  <si>
    <t>垂直尾翼面積(㎡)</t>
  </si>
  <si>
    <t>垂直尾翼幅(m)</t>
  </si>
  <si>
    <t>垂直尾翼翼型</t>
  </si>
  <si>
    <t>垂直尾翼容積比</t>
  </si>
  <si>
    <t>垂直動ファクター比</t>
  </si>
  <si>
    <t>ﾍﾟﾀﾞﾙ回転数(rpm)</t>
  </si>
  <si>
    <t>ﾊﾟｲﾛｯﾄ 出力(W×min)</t>
  </si>
  <si>
    <t>心拍計</t>
  </si>
  <si>
    <t>ＧＰＳ</t>
  </si>
  <si>
    <t>ｴﾚﾍﾞｰﾀｰ</t>
  </si>
  <si>
    <t>ﾌﾗｯﾌﾟ</t>
  </si>
  <si>
    <t>ﾌﾗｲﾊﾞｲﾜｲﾔ採用</t>
  </si>
  <si>
    <t>その他 コメント</t>
  </si>
  <si>
    <t>試験飛行  実績</t>
  </si>
  <si>
    <t>試験飛行の延べ距離</t>
  </si>
  <si>
    <t>初飛行の日</t>
  </si>
  <si>
    <t>ﾚﾍﾞﾙ</t>
  </si>
  <si>
    <t>km</t>
  </si>
  <si>
    <r>
      <t>ﾌﾟﾛﾍﾟﾗL</t>
    </r>
    <r>
      <rPr>
        <sz val="11"/>
        <rFont val="ＭＳ Ｐゴシック"/>
        <family val="3"/>
      </rPr>
      <t>/O</t>
    </r>
  </si>
  <si>
    <t>ﾌﾟﾛﾍﾟﾗ枚数</t>
  </si>
  <si>
    <t>ﾌﾗｯﾌﾟ</t>
  </si>
  <si>
    <t>ﾌﾟﾛﾍﾟﾗﾋﾟｯﾁ</t>
  </si>
  <si>
    <t>ﾄﾞﾗｯｸﾞﾗﾀﾞｰ</t>
  </si>
  <si>
    <t>時計</t>
  </si>
  <si>
    <t>方位計</t>
  </si>
  <si>
    <t>DAE41</t>
  </si>
  <si>
    <t>AAA</t>
  </si>
  <si>
    <t>あああ</t>
  </si>
  <si>
    <t>ﾌﾟﾙﾀﾞｳﾝﾒﾆｭｰから選択</t>
  </si>
  <si>
    <t>直接　ｷｰｲﾝ</t>
  </si>
  <si>
    <t>回転数計</t>
  </si>
  <si>
    <t>速度計</t>
  </si>
  <si>
    <t>回転数計</t>
  </si>
  <si>
    <t>高度計</t>
  </si>
  <si>
    <t xml:space="preserve">約50 </t>
  </si>
  <si>
    <t>約600</t>
  </si>
  <si>
    <t xml:space="preserve">本 </t>
  </si>
  <si>
    <t xml:space="preserve">mｘ </t>
  </si>
  <si>
    <t xml:space="preserve"> 定常飛行</t>
  </si>
  <si>
    <t xml:space="preserve"> 初飛行  </t>
  </si>
  <si>
    <t>回数</t>
  </si>
  <si>
    <t>＝ｱｽﾍﾟｸﾄ比検算</t>
  </si>
  <si>
    <t>距離（m）</t>
  </si>
  <si>
    <t>芸能人ﾊﾟｲﾛｯﾄ</t>
  </si>
  <si>
    <t>枚数</t>
  </si>
  <si>
    <t>定常時推力</t>
  </si>
  <si>
    <t>Ｎ</t>
  </si>
  <si>
    <t>定常時推力（Ｎ）</t>
  </si>
  <si>
    <t>中村　聡之</t>
  </si>
  <si>
    <t>〇</t>
  </si>
  <si>
    <t>AAA</t>
  </si>
  <si>
    <t>ＮＡＳＧ</t>
  </si>
  <si>
    <t>＝ｱｽﾍﾟｸﾄ比検算</t>
  </si>
  <si>
    <t>DAE21,31,41</t>
  </si>
  <si>
    <t>Ｗｘ</t>
  </si>
  <si>
    <t>ｍｉｎ</t>
  </si>
  <si>
    <t>Ｎ</t>
  </si>
  <si>
    <t>枚数</t>
  </si>
  <si>
    <t>ｴﾚﾍﾞｰﾀｰ</t>
  </si>
  <si>
    <t>速度計</t>
  </si>
  <si>
    <t>と計器類</t>
  </si>
  <si>
    <t>回転数計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</si>
  <si>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</si>
  <si>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</si>
  <si>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</si>
  <si>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</si>
  <si>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</si>
  <si>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</si>
  <si>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</si>
  <si>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</si>
  <si>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</si>
  <si>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単発</t>
  </si>
  <si>
    <t>ﾌﾗｯﾌﾟ</t>
  </si>
  <si>
    <t>心拍計</t>
  </si>
  <si>
    <t>双発</t>
  </si>
  <si>
    <t>ＧＰＳ</t>
  </si>
  <si>
    <t>2重反転</t>
  </si>
  <si>
    <t>直接　ｷｰｲﾝ</t>
  </si>
  <si>
    <t>ﾌﾟﾙﾀﾞｳﾝﾒﾆｭｰから選択</t>
  </si>
  <si>
    <t>日本大学</t>
  </si>
  <si>
    <t>あああ</t>
  </si>
  <si>
    <t>×</t>
  </si>
  <si>
    <t xml:space="preserve"> 初飛行  </t>
  </si>
  <si>
    <t>〇</t>
  </si>
  <si>
    <t>時計</t>
  </si>
  <si>
    <t xml:space="preserve"> 定常飛行</t>
  </si>
  <si>
    <t>約600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</si>
  <si>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</si>
  <si>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</si>
  <si>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</si>
  <si>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</si>
  <si>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</si>
  <si>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</si>
  <si>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</si>
  <si>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</si>
  <si>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広島大学ＨＵＥＳ</t>
  </si>
  <si>
    <t>FX76-MP140</t>
  </si>
  <si>
    <t xml:space="preserve"> </t>
  </si>
  <si>
    <t>双発機</t>
  </si>
  <si>
    <t>広島大学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</si>
  <si>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</si>
  <si>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</si>
  <si>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</si>
  <si>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</si>
  <si>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</si>
  <si>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</si>
  <si>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</si>
  <si>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</si>
  <si>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</si>
  <si>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</si>
  <si>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</si>
  <si>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</si>
  <si>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芝浦工業大学</t>
  </si>
  <si>
    <t>芝工大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</si>
  <si>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</si>
  <si>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</si>
  <si>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</si>
  <si>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</si>
  <si>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</si>
  <si>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</si>
  <si>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</si>
  <si>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</si>
  <si>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</si>
  <si>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</si>
  <si>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</si>
  <si>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</si>
  <si>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名古屋大学</t>
  </si>
  <si>
    <t>DAE31</t>
  </si>
  <si>
    <t>容積比の検算</t>
  </si>
  <si>
    <t>ﾃｰﾙﾓｰﾒﾝﾄｱｰﾑ</t>
  </si>
  <si>
    <t>容積比</t>
  </si>
  <si>
    <t>動ﾌｧｸﾀ比</t>
  </si>
  <si>
    <t>水平の</t>
  </si>
  <si>
    <t>垂直の</t>
  </si>
  <si>
    <t>広島大学工学部HUES</t>
  </si>
  <si>
    <t>出場部門</t>
  </si>
  <si>
    <t>ﾃﾞｨｽﾀﾝｽ</t>
  </si>
  <si>
    <t>部門</t>
  </si>
  <si>
    <t>H48</t>
  </si>
  <si>
    <t>ﾃﾞｨｽﾀﾝｽ</t>
  </si>
  <si>
    <t>FX76-MP140</t>
  </si>
  <si>
    <t>ﾀｲﾑﾄﾗｲｱﾙ</t>
  </si>
  <si>
    <t>ｴﾚﾍﾞｰﾀｰ</t>
  </si>
  <si>
    <t>速度計</t>
  </si>
  <si>
    <t>と計器類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</si>
  <si>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</si>
  <si>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</si>
  <si>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</si>
  <si>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</si>
  <si>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</si>
  <si>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</si>
  <si>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</si>
  <si>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</si>
  <si>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</si>
  <si>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</si>
  <si>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</si>
  <si>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</si>
  <si>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単胴双発、総ｼｬﾌﾄﾄﾞﾗｲﾌﾞ、完全楕円ｸﾗﾝｸ機構、ﾌﾗｲﾊﾞｲﾜｲﾔ、主翼ｶﾝｻﾞｼ接合（去年迄はﾌﾗﾝｼﾞ接合）、目標;1000ｍ定常飛行</t>
  </si>
  <si>
    <t>菊谷大祐</t>
  </si>
  <si>
    <t>京都大学ShootingStars</t>
  </si>
  <si>
    <t>DAE21,DAE31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</si>
  <si>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</si>
  <si>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</si>
  <si>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</si>
  <si>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</si>
  <si>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</si>
  <si>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</si>
  <si>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</si>
  <si>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</si>
  <si>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</si>
  <si>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ケツペラ</t>
  </si>
  <si>
    <t>ﾌﾗｯﾌﾟ</t>
  </si>
  <si>
    <t>心拍計</t>
  </si>
  <si>
    <t>ＧＰＳ</t>
  </si>
  <si>
    <t>名古屋大</t>
  </si>
  <si>
    <t>京都大</t>
  </si>
  <si>
    <t>H34</t>
  </si>
  <si>
    <t>ﾌﾟﾗｯﾄﾎｰﾑ発航時刻</t>
  </si>
  <si>
    <t>時、分</t>
  </si>
  <si>
    <t>ﾌﾟﾗｯﾄﾎｰﾑ～ｽﾀｰﾄﾗｲﾝ通過</t>
  </si>
  <si>
    <t>秒</t>
  </si>
  <si>
    <t>ｽﾀｰﾄﾗｲﾝ～折返しﾗｲﾝ通過</t>
  </si>
  <si>
    <t>旋回後、折返しﾗｲﾝ通過</t>
  </si>
  <si>
    <t>折返しﾗｲﾝ～ｺﾞｰﾙﾗｲﾝ到達</t>
  </si>
  <si>
    <t>１、【　　　　　　　　　　　　　　】</t>
  </si>
  <si>
    <t>２、【　　　　　　　　　　　　　　】</t>
  </si>
  <si>
    <t>３、【　　　　　　　　　　　　　　】</t>
  </si>
  <si>
    <t>４、【　　　　　　　　　　　　　　】</t>
  </si>
  <si>
    <t>５、【　　　　　　　　　　　　　　】</t>
  </si>
  <si>
    <t>７、【　　　　　　　　　　　　　　】</t>
  </si>
  <si>
    <t>８、【　　　　　　　　　　　　　　】</t>
  </si>
  <si>
    <t>９、【　　　　　　　　　　　　　　】</t>
  </si>
  <si>
    <t>１０、【　　　　　　　　　　　　　　】</t>
  </si>
  <si>
    <t>１１、【　　　　　　　　　　　　　　】</t>
  </si>
  <si>
    <t>６、【　　　　　　　　　　　　　　】</t>
  </si>
  <si>
    <t>１２、【　　　　　　　　　　　　　　】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</si>
  <si>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</si>
  <si>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</si>
  <si>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</si>
  <si>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</si>
  <si>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</si>
  <si>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</si>
  <si>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</si>
  <si>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</si>
  <si>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</si>
  <si>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</si>
  <si>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</si>
  <si>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</si>
  <si>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愛知工業大学</t>
  </si>
  <si>
    <t>ディスタンス部門</t>
  </si>
  <si>
    <t>愛工大</t>
  </si>
  <si>
    <t>確実に折り返し達成、飛騨ｴｱﾊﾟｰｸでＴＦ</t>
  </si>
  <si>
    <t>ﾃｰﾙﾓｰﾒﾝﾄｱｰﾑ</t>
  </si>
  <si>
    <t>ｴﾚﾍﾞｰﾀｰ</t>
  </si>
  <si>
    <t>速度計</t>
  </si>
  <si>
    <t>と計器類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</si>
  <si>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</si>
  <si>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</si>
  <si>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</si>
  <si>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</si>
  <si>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</si>
  <si>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</si>
  <si>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</si>
  <si>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</si>
  <si>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</si>
  <si>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</si>
  <si>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</si>
  <si>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</si>
  <si>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東京工業大学マイスター</t>
  </si>
  <si>
    <t>東北大学ウィンドノーツ</t>
  </si>
  <si>
    <t>ﾀｲﾑﾄﾗｲｱﾙ</t>
  </si>
  <si>
    <t>大阪府立大学ウィンドミル</t>
  </si>
  <si>
    <t>首都大学Ｔ－ｍｉｔ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</si>
  <si>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</si>
  <si>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</si>
  <si>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</si>
  <si>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</si>
  <si>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</si>
  <si>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</si>
  <si>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</si>
  <si>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</si>
  <si>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</si>
  <si>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</si>
  <si>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</si>
  <si>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</si>
  <si>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有人飛翔体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</si>
  <si>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</si>
  <si>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</si>
  <si>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</si>
  <si>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</si>
  <si>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</si>
  <si>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</si>
  <si>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</si>
  <si>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</si>
  <si>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</si>
  <si>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</si>
  <si>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</si>
  <si>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</si>
  <si>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ドボン会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</si>
  <si>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</si>
  <si>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</si>
  <si>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</si>
  <si>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</si>
  <si>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</si>
  <si>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</si>
  <si>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</si>
  <si>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</si>
  <si>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</si>
  <si>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</si>
  <si>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</si>
  <si>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</si>
  <si>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金沢工業大学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</si>
  <si>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</si>
  <si>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</si>
  <si>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</si>
  <si>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</si>
  <si>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</si>
  <si>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</si>
  <si>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</si>
  <si>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</si>
  <si>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</si>
  <si>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</si>
  <si>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</si>
  <si>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</si>
  <si>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広島大学-大学院</t>
  </si>
  <si>
    <t>初出場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</si>
  <si>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</si>
  <si>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</si>
  <si>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</si>
  <si>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</si>
  <si>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</si>
  <si>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</si>
  <si>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</si>
  <si>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</si>
  <si>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</si>
  <si>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</si>
  <si>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</si>
  <si>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</si>
  <si>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横浜国立大学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</si>
  <si>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</si>
  <si>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</si>
  <si>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</si>
  <si>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</si>
  <si>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</si>
  <si>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</si>
  <si>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</si>
  <si>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</si>
  <si>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</si>
  <si>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</si>
  <si>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</si>
  <si>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</si>
  <si>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北海道大学</t>
  </si>
  <si>
    <t>九州工業大学</t>
  </si>
  <si>
    <t>東洋大学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</si>
  <si>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</si>
  <si>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</si>
  <si>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</si>
  <si>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</si>
  <si>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</si>
  <si>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</si>
  <si>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</si>
  <si>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</si>
  <si>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</si>
  <si>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</si>
  <si>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</si>
  <si>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</si>
  <si>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東京理科大学</t>
  </si>
  <si>
    <t>東京大学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</si>
  <si>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</si>
  <si>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</si>
  <si>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</si>
  <si>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</si>
  <si>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</si>
  <si>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</si>
  <si>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</si>
  <si>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</si>
  <si>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</si>
  <si>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</si>
  <si>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</si>
  <si>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</si>
  <si>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早稲田大学ＷＡＳＡ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</si>
  <si>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</si>
  <si>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</si>
  <si>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</si>
  <si>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</si>
  <si>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</si>
  <si>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</si>
  <si>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</si>
  <si>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</si>
  <si>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</si>
  <si>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</si>
  <si>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</si>
  <si>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</si>
  <si>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崇城大学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</si>
  <si>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</si>
  <si>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</si>
  <si>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</si>
  <si>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</si>
  <si>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</si>
  <si>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</si>
  <si>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</si>
  <si>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</si>
  <si>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</si>
  <si>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</si>
  <si>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</si>
  <si>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</si>
  <si>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筑波大学</t>
  </si>
  <si>
    <t xml:space="preserve"> 初飛行  </t>
  </si>
  <si>
    <t>〇</t>
  </si>
  <si>
    <t>時計</t>
  </si>
  <si>
    <t xml:space="preserve"> 定常飛行</t>
  </si>
  <si>
    <t xml:space="preserve">mｘ </t>
  </si>
  <si>
    <t xml:space="preserve">本 </t>
  </si>
  <si>
    <t>×</t>
  </si>
  <si>
    <t>高度計</t>
  </si>
  <si>
    <t>方位計</t>
  </si>
  <si>
    <t>ﾌﾗｯﾌﾟ</t>
  </si>
  <si>
    <t>心拍計</t>
  </si>
  <si>
    <t>ＧＰＳ</t>
  </si>
  <si>
    <t>東海大学</t>
  </si>
  <si>
    <t>低翼機でのチャレンジを継続</t>
  </si>
  <si>
    <t>タイムトライアル部門</t>
  </si>
  <si>
    <r>
      <t>W</t>
    </r>
    <r>
      <rPr>
        <sz val="11"/>
        <rFont val="ＭＳ Ｐゴシック"/>
        <family val="3"/>
      </rPr>
      <t>ASA</t>
    </r>
  </si>
  <si>
    <t>東北大</t>
  </si>
  <si>
    <t>府立大</t>
  </si>
  <si>
    <t>空白　空白</t>
  </si>
  <si>
    <t>NACA09,12</t>
  </si>
  <si>
    <t>東大</t>
  </si>
  <si>
    <t>北大</t>
  </si>
  <si>
    <t>東洋大</t>
  </si>
  <si>
    <t>九工大</t>
  </si>
  <si>
    <t>東工大</t>
  </si>
  <si>
    <t>滋賀県立大</t>
  </si>
  <si>
    <t>有翔体</t>
  </si>
  <si>
    <t>横国大</t>
  </si>
  <si>
    <t>金工大</t>
  </si>
  <si>
    <t>ﾄﾞﾎﾞﾝ会</t>
  </si>
  <si>
    <t>つくば</t>
  </si>
  <si>
    <t>広島大－院</t>
  </si>
  <si>
    <t>崇城大</t>
  </si>
  <si>
    <t>東海大</t>
  </si>
  <si>
    <t>理科大</t>
  </si>
  <si>
    <t>Tmit</t>
  </si>
  <si>
    <t>滋賀県立大学</t>
  </si>
  <si>
    <t>H40</t>
  </si>
  <si>
    <t>野末　侑希</t>
  </si>
  <si>
    <t>G61</t>
  </si>
  <si>
    <t>工藤　昌輝</t>
  </si>
  <si>
    <t>H62</t>
  </si>
  <si>
    <t>小畑　善文</t>
  </si>
  <si>
    <t>K08</t>
  </si>
  <si>
    <t>横尾　貴史</t>
  </si>
  <si>
    <t>C15</t>
  </si>
  <si>
    <t>白井　宏明</t>
  </si>
  <si>
    <t>K92</t>
  </si>
  <si>
    <t>中山　純子</t>
  </si>
  <si>
    <t>女性パイロット</t>
  </si>
  <si>
    <t>H90</t>
  </si>
  <si>
    <t>黒木隆行井上寛章</t>
  </si>
  <si>
    <t>H42</t>
  </si>
  <si>
    <t>小川　春陽</t>
  </si>
  <si>
    <t>K30</t>
  </si>
  <si>
    <t>川口　洋樹</t>
  </si>
  <si>
    <t>J21</t>
  </si>
  <si>
    <t>橋本　隆彦</t>
  </si>
  <si>
    <t>H25</t>
  </si>
  <si>
    <t>山田　洋平</t>
  </si>
  <si>
    <t>H13</t>
  </si>
  <si>
    <t>大谷　俊介</t>
  </si>
  <si>
    <t>K73</t>
  </si>
  <si>
    <t>川端　明菜</t>
  </si>
  <si>
    <t>J75</t>
  </si>
  <si>
    <t>平野　敏行</t>
  </si>
  <si>
    <t>K29</t>
  </si>
  <si>
    <t>上田　俊輔</t>
  </si>
  <si>
    <t>K35</t>
  </si>
  <si>
    <t>青木　亮</t>
  </si>
  <si>
    <t>H49</t>
  </si>
  <si>
    <t>森下　圭</t>
  </si>
  <si>
    <t>F06</t>
  </si>
  <si>
    <t>平川　邦弘</t>
  </si>
  <si>
    <t>K23</t>
  </si>
  <si>
    <t>見寺　健</t>
  </si>
  <si>
    <t>J47</t>
  </si>
  <si>
    <t>馬場　勇一</t>
  </si>
  <si>
    <t>H78</t>
  </si>
  <si>
    <t>内沼　侑</t>
  </si>
  <si>
    <t>A36</t>
  </si>
  <si>
    <t>滋田　雅弘</t>
  </si>
  <si>
    <t>J06</t>
  </si>
  <si>
    <t>野口　雅弘</t>
  </si>
  <si>
    <t>３６ｋｍ飛び切り１番乗りが目標</t>
  </si>
  <si>
    <t>女性パイロット、社会人チーム</t>
  </si>
  <si>
    <t>社会人チーム</t>
  </si>
  <si>
    <t>約200</t>
  </si>
  <si>
    <t>DAE21,31</t>
  </si>
  <si>
    <t>3.2/2.8</t>
  </si>
  <si>
    <t>NACA0009</t>
  </si>
  <si>
    <t>約150</t>
  </si>
  <si>
    <t>前方ﾗﾀﾞｰ、二重反転ペラ先尾翼、自作ｶｰﾎﾞﾝﾊﾟｲﾌﾟ(3年目)、目標1km以上、7月頭のTFで外翼が破損。その後7月16日に修復後TFにて初飛行した。</t>
  </si>
  <si>
    <t>DAE21,31,41</t>
  </si>
  <si>
    <t>双胴、けつペラ、舵角計搭載</t>
  </si>
  <si>
    <t>浮上なし</t>
  </si>
  <si>
    <t>約450</t>
  </si>
  <si>
    <t xml:space="preserve">約100 </t>
  </si>
  <si>
    <t>約100</t>
  </si>
  <si>
    <t xml:space="preserve">約10 </t>
  </si>
  <si>
    <t>棄権</t>
  </si>
  <si>
    <t>DAE11</t>
  </si>
  <si>
    <t>浮上せず</t>
  </si>
  <si>
    <t>NACA0012</t>
  </si>
  <si>
    <t>約50</t>
  </si>
  <si>
    <t xml:space="preserve">約4 </t>
  </si>
  <si>
    <t>２人乗り、自走輪、舵角計、接地ｾﾝｻｰ</t>
  </si>
  <si>
    <t>RG14</t>
  </si>
  <si>
    <t>SD8020</t>
  </si>
  <si>
    <t>5/中旬</t>
  </si>
  <si>
    <t>約50</t>
  </si>
  <si>
    <t>約70</t>
  </si>
  <si>
    <t>DAE11,21</t>
  </si>
  <si>
    <t>ﾁﾙﾄ</t>
  </si>
  <si>
    <t>3/中旬</t>
  </si>
  <si>
    <t>約100</t>
  </si>
  <si>
    <t>約40</t>
  </si>
  <si>
    <t>先尾翼機、ﾍﾞﾙﾄ駆動</t>
  </si>
  <si>
    <t>DAE31</t>
  </si>
  <si>
    <t>5/初旬</t>
  </si>
  <si>
    <t>約400</t>
  </si>
  <si>
    <t>約2</t>
  </si>
  <si>
    <t>約２</t>
  </si>
  <si>
    <t>初出場、飛騨ｴｱﾊﾟｰｸでＴＦ、目標１km超え</t>
  </si>
  <si>
    <t>DAE11,21,31</t>
  </si>
  <si>
    <t>NACA0009</t>
  </si>
  <si>
    <t>DAE21,31</t>
  </si>
  <si>
    <t>約300</t>
  </si>
  <si>
    <t>約10</t>
  </si>
  <si>
    <t>DAE21</t>
  </si>
  <si>
    <t>約60</t>
  </si>
  <si>
    <t>大利根飛行場でＴＦ</t>
  </si>
  <si>
    <t>FX76-MP140</t>
  </si>
  <si>
    <t>6/下旬</t>
  </si>
  <si>
    <t>約80</t>
  </si>
  <si>
    <t>約8</t>
  </si>
  <si>
    <t>DAE21,31,41</t>
  </si>
  <si>
    <t>6/中旬</t>
  </si>
  <si>
    <t>約30</t>
  </si>
  <si>
    <t>4/下旬</t>
  </si>
  <si>
    <t>約500</t>
  </si>
  <si>
    <t>-</t>
  </si>
  <si>
    <t>ｴｱﾛｾﾌﾟｼの記録を塗り替えることが目標</t>
  </si>
  <si>
    <t>初出場、個人名で出場、機体完成せず棄権</t>
  </si>
  <si>
    <t>※前日もしくは当日に各チームから直接 取材できた項目を、一覧にまとめたものである。</t>
  </si>
  <si>
    <t>※表の上段（１６ﾁｰﾑ）がDST部門、下段（９ﾁｰﾑ）がTT部門</t>
  </si>
  <si>
    <t>※TT部門の飛行距離は、規定ﾗｲﾝ通過時の距離にて記入</t>
  </si>
  <si>
    <t>※各部門毎に、ﾌﾗｲﾄ順にあわせ記載。</t>
  </si>
  <si>
    <t>TF</t>
  </si>
  <si>
    <t>ＴＦ仕上がりレベル</t>
  </si>
  <si>
    <t>レベル１</t>
  </si>
  <si>
    <t>レベル２</t>
  </si>
  <si>
    <t>レベル３</t>
  </si>
  <si>
    <t>レベル４</t>
  </si>
  <si>
    <t>レベル５</t>
  </si>
  <si>
    <t>レベル６</t>
  </si>
  <si>
    <t>レベル７</t>
  </si>
  <si>
    <t>走る</t>
  </si>
  <si>
    <t>浮く</t>
  </si>
  <si>
    <t>真っ直ぐ飛ぶ</t>
  </si>
  <si>
    <t>狙い値で飛ぶ</t>
  </si>
  <si>
    <t>楽に飛ぶ</t>
  </si>
  <si>
    <t>自由自在に飛ぶ</t>
  </si>
  <si>
    <t>臨機応変に飛ぶ</t>
  </si>
  <si>
    <t>ﾌﾗｲﾊﾞｲﾗｲﾄ初搭載、ﾁｰﾑとして初のﾘｶﾝﾍﾞﾝﾄ型、ダイジェスト脱出</t>
  </si>
  <si>
    <t>WT-51210-07-DAE11</t>
  </si>
  <si>
    <t>NACA0012</t>
  </si>
  <si>
    <t>DAE21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</si>
</sst>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_);[Red]\(0.00\)"/>
    <numFmt numFmtId="179" formatCode="0.0_);[Red]\(0.0\)"/>
    <numFmt numFmtId="180" formatCode="0.0_ "/>
    <numFmt numFmtId="181" formatCode="0.00_ "/>
    <numFmt numFmtId="182" formatCode="0_ "/>
    <numFmt numFmtId="183" formatCode="0.000_ "/>
    <numFmt numFmtId="184" formatCode="0.0000_ "/>
    <numFmt numFmtId="185" formatCode="m/d"/>
    <numFmt numFmtId="186" formatCode="0.00000_ "/>
    <numFmt numFmtId="187" formatCode="#,##0_ "/>
    <numFmt numFmtId="188" formatCode="m/d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4"/>
      <name val="ＭＳ ゴシック"/>
      <family val="3"/>
    </font>
    <font>
      <i/>
      <sz val="18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20"/>
      <name val="HGS創英角ﾎﾟｯﾌﾟ体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mediumGray">
        <fgColor indexed="9"/>
        <bgColor indexed="42"/>
      </patternFill>
    </fill>
  </fills>
  <borders count="9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5" fillId="0" borderId="1" xfId="21" applyFont="1" applyBorder="1" applyAlignment="1">
      <alignment vertical="top"/>
      <protection/>
    </xf>
    <xf numFmtId="0" fontId="5" fillId="0" borderId="2" xfId="21" applyFont="1" applyBorder="1" applyAlignment="1">
      <alignment vertical="top"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top"/>
      <protection/>
    </xf>
    <xf numFmtId="0" fontId="5" fillId="0" borderId="4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5" xfId="21" applyFont="1" applyBorder="1" applyAlignment="1">
      <alignment vertical="center"/>
      <protection/>
    </xf>
    <xf numFmtId="0" fontId="5" fillId="0" borderId="6" xfId="2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vertical="center"/>
      <protection/>
    </xf>
    <xf numFmtId="0" fontId="5" fillId="0" borderId="11" xfId="21" applyFont="1" applyBorder="1" applyAlignment="1">
      <alignment vertical="center"/>
      <protection/>
    </xf>
    <xf numFmtId="0" fontId="5" fillId="0" borderId="12" xfId="21" applyFont="1" applyBorder="1" applyAlignment="1">
      <alignment vertical="center"/>
      <protection/>
    </xf>
    <xf numFmtId="0" fontId="5" fillId="0" borderId="13" xfId="21" applyFont="1" applyBorder="1" applyAlignment="1">
      <alignment vertical="center"/>
      <protection/>
    </xf>
    <xf numFmtId="0" fontId="5" fillId="0" borderId="14" xfId="21" applyFont="1" applyBorder="1" applyAlignment="1">
      <alignment vertical="center"/>
      <protection/>
    </xf>
    <xf numFmtId="0" fontId="5" fillId="0" borderId="15" xfId="21" applyFont="1" applyBorder="1" applyAlignment="1">
      <alignment vertical="center"/>
      <protection/>
    </xf>
    <xf numFmtId="0" fontId="5" fillId="0" borderId="16" xfId="21" applyFont="1" applyBorder="1" applyAlignment="1">
      <alignment vertical="center"/>
      <protection/>
    </xf>
    <xf numFmtId="0" fontId="5" fillId="0" borderId="17" xfId="21" applyFont="1" applyBorder="1" applyAlignment="1">
      <alignment vertical="center"/>
      <protection/>
    </xf>
    <xf numFmtId="0" fontId="5" fillId="0" borderId="18" xfId="21" applyFont="1" applyBorder="1" applyAlignment="1">
      <alignment vertical="center"/>
      <protection/>
    </xf>
    <xf numFmtId="184" fontId="5" fillId="0" borderId="0" xfId="21" applyNumberFormat="1" applyFont="1" applyAlignment="1">
      <alignment vertical="center"/>
      <protection/>
    </xf>
    <xf numFmtId="0" fontId="5" fillId="0" borderId="19" xfId="21" applyFont="1" applyBorder="1" applyAlignment="1">
      <alignment vertical="center"/>
      <protection/>
    </xf>
    <xf numFmtId="0" fontId="5" fillId="0" borderId="20" xfId="21" applyFont="1" applyBorder="1" applyAlignment="1">
      <alignment vertical="center"/>
      <protection/>
    </xf>
    <xf numFmtId="0" fontId="5" fillId="0" borderId="21" xfId="21" applyFont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3" xfId="21" applyFont="1" applyBorder="1" applyAlignment="1">
      <alignment vertical="center"/>
      <protection/>
    </xf>
    <xf numFmtId="0" fontId="5" fillId="0" borderId="24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7" fillId="0" borderId="0" xfId="21" applyFont="1" applyAlignment="1">
      <alignment horizontal="right" vertical="top"/>
      <protection/>
    </xf>
    <xf numFmtId="0" fontId="5" fillId="0" borderId="3" xfId="21" applyFont="1" applyBorder="1" applyAlignment="1">
      <alignment vertical="center"/>
      <protection/>
    </xf>
    <xf numFmtId="20" fontId="5" fillId="0" borderId="4" xfId="21" applyNumberFormat="1" applyFont="1" applyBorder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56" fontId="5" fillId="0" borderId="0" xfId="21" applyNumberFormat="1" applyFont="1" applyAlignment="1">
      <alignment vertical="center"/>
      <protection/>
    </xf>
    <xf numFmtId="180" fontId="5" fillId="0" borderId="0" xfId="21" applyNumberFormat="1" applyFont="1" applyAlignment="1">
      <alignment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5" fillId="0" borderId="30" xfId="21" applyFont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5" fillId="0" borderId="32" xfId="21" applyFont="1" applyBorder="1" applyAlignment="1">
      <alignment vertical="center"/>
      <protection/>
    </xf>
    <xf numFmtId="0" fontId="5" fillId="0" borderId="33" xfId="21" applyFont="1" applyBorder="1" applyAlignment="1">
      <alignment vertical="center"/>
      <protection/>
    </xf>
    <xf numFmtId="0" fontId="5" fillId="0" borderId="34" xfId="21" applyFont="1" applyBorder="1" applyAlignment="1">
      <alignment vertical="center"/>
      <protection/>
    </xf>
    <xf numFmtId="0" fontId="5" fillId="0" borderId="35" xfId="21" applyFont="1" applyBorder="1" applyAlignment="1">
      <alignment vertical="center"/>
      <protection/>
    </xf>
    <xf numFmtId="0" fontId="5" fillId="0" borderId="36" xfId="21" applyFont="1" applyBorder="1" applyAlignment="1">
      <alignment vertical="center"/>
      <protection/>
    </xf>
    <xf numFmtId="0" fontId="5" fillId="0" borderId="37" xfId="21" applyFont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5" fillId="0" borderId="39" xfId="21" applyFont="1" applyBorder="1" applyAlignment="1">
      <alignment vertical="center"/>
      <protection/>
    </xf>
    <xf numFmtId="0" fontId="5" fillId="2" borderId="24" xfId="21" applyFont="1" applyFill="1" applyBorder="1" applyAlignment="1">
      <alignment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5" fillId="2" borderId="24" xfId="21" applyNumberFormat="1" applyFont="1" applyFill="1" applyBorder="1" applyAlignment="1" quotePrefix="1">
      <alignment vertical="center"/>
      <protection/>
    </xf>
    <xf numFmtId="0" fontId="5" fillId="2" borderId="16" xfId="21" applyFont="1" applyFill="1" applyBorder="1" applyAlignment="1">
      <alignment vertical="center"/>
      <protection/>
    </xf>
    <xf numFmtId="0" fontId="5" fillId="3" borderId="28" xfId="21" applyFont="1" applyFill="1" applyBorder="1" applyAlignment="1">
      <alignment vertical="center"/>
      <protection/>
    </xf>
    <xf numFmtId="0" fontId="5" fillId="3" borderId="6" xfId="21" applyFont="1" applyFill="1" applyBorder="1" applyAlignment="1">
      <alignment vertical="center"/>
      <protection/>
    </xf>
    <xf numFmtId="0" fontId="5" fillId="3" borderId="29" xfId="21" applyFont="1" applyFill="1" applyBorder="1" applyAlignment="1">
      <alignment vertical="center"/>
      <protection/>
    </xf>
    <xf numFmtId="0" fontId="5" fillId="3" borderId="10" xfId="21" applyFont="1" applyFill="1" applyBorder="1" applyAlignment="1">
      <alignment vertical="center"/>
      <protection/>
    </xf>
    <xf numFmtId="0" fontId="5" fillId="3" borderId="30" xfId="21" applyFont="1" applyFill="1" applyBorder="1" applyAlignment="1">
      <alignment vertical="center"/>
      <protection/>
    </xf>
    <xf numFmtId="0" fontId="5" fillId="3" borderId="14" xfId="21" applyFont="1" applyFill="1" applyBorder="1" applyAlignment="1">
      <alignment vertical="center"/>
      <protection/>
    </xf>
    <xf numFmtId="0" fontId="5" fillId="3" borderId="10" xfId="21" applyFont="1" applyFill="1" applyBorder="1" applyAlignment="1">
      <alignment horizontal="right" vertical="center"/>
      <protection/>
    </xf>
    <xf numFmtId="0" fontId="5" fillId="3" borderId="17" xfId="21" applyFont="1" applyFill="1" applyBorder="1" applyAlignment="1">
      <alignment vertical="center"/>
      <protection/>
    </xf>
    <xf numFmtId="0" fontId="5" fillId="3" borderId="19" xfId="21" applyFont="1" applyFill="1" applyBorder="1" applyAlignment="1">
      <alignment vertical="center"/>
      <protection/>
    </xf>
    <xf numFmtId="0" fontId="5" fillId="3" borderId="1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22" fontId="0" fillId="0" borderId="0" xfId="21" applyNumberFormat="1" applyFont="1">
      <alignment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42" xfId="21" applyFont="1" applyBorder="1" applyAlignment="1">
      <alignment horizontal="centerContinuous"/>
      <protection/>
    </xf>
    <xf numFmtId="0" fontId="0" fillId="0" borderId="41" xfId="21" applyFont="1" applyBorder="1" applyAlignment="1">
      <alignment horizontal="centerContinuous"/>
      <protection/>
    </xf>
    <xf numFmtId="0" fontId="0" fillId="0" borderId="40" xfId="21" applyFont="1" applyBorder="1" applyAlignment="1">
      <alignment horizontal="centerContinuous"/>
      <protection/>
    </xf>
    <xf numFmtId="0" fontId="0" fillId="0" borderId="43" xfId="21" applyFont="1" applyBorder="1" applyAlignment="1">
      <alignment horizontal="centerContinuous"/>
      <protection/>
    </xf>
    <xf numFmtId="0" fontId="0" fillId="0" borderId="42" xfId="21" applyFont="1" applyBorder="1">
      <alignment/>
      <protection/>
    </xf>
    <xf numFmtId="0" fontId="0" fillId="0" borderId="44" xfId="21" applyFont="1" applyBorder="1" applyAlignment="1">
      <alignment textRotation="90"/>
      <protection/>
    </xf>
    <xf numFmtId="0" fontId="0" fillId="0" borderId="45" xfId="21" applyFont="1" applyBorder="1" applyAlignment="1">
      <alignment textRotation="90"/>
      <protection/>
    </xf>
    <xf numFmtId="0" fontId="0" fillId="0" borderId="46" xfId="21" applyFont="1" applyBorder="1" applyAlignment="1">
      <alignment textRotation="90"/>
      <protection/>
    </xf>
    <xf numFmtId="0" fontId="0" fillId="0" borderId="43" xfId="21" applyFont="1" applyBorder="1" applyAlignment="1">
      <alignment textRotation="90"/>
      <protection/>
    </xf>
    <xf numFmtId="0" fontId="0" fillId="0" borderId="45" xfId="21" applyFont="1" applyBorder="1" applyAlignment="1">
      <alignment textRotation="90" wrapText="1"/>
      <protection/>
    </xf>
    <xf numFmtId="0" fontId="0" fillId="0" borderId="41" xfId="21" applyFont="1" applyBorder="1" applyAlignment="1">
      <alignment textRotation="90"/>
      <protection/>
    </xf>
    <xf numFmtId="0" fontId="0" fillId="0" borderId="45" xfId="21" applyFont="1" applyBorder="1" applyAlignment="1">
      <alignment horizontal="centerContinuous"/>
      <protection/>
    </xf>
    <xf numFmtId="0" fontId="0" fillId="0" borderId="41" xfId="21" applyFont="1" applyBorder="1" applyAlignment="1">
      <alignment textRotation="90" wrapText="1"/>
      <protection/>
    </xf>
    <xf numFmtId="0" fontId="0" fillId="0" borderId="42" xfId="21" applyFont="1" applyBorder="1" applyAlignment="1">
      <alignment textRotation="90"/>
      <protection/>
    </xf>
    <xf numFmtId="0" fontId="0" fillId="0" borderId="44" xfId="21" applyFont="1" applyBorder="1" applyAlignment="1">
      <alignment textRotation="90" wrapText="1"/>
      <protection/>
    </xf>
    <xf numFmtId="0" fontId="0" fillId="0" borderId="47" xfId="21" applyFont="1" applyBorder="1" applyAlignment="1">
      <alignment textRotation="90" wrapText="1"/>
      <protection/>
    </xf>
    <xf numFmtId="0" fontId="0" fillId="0" borderId="42" xfId="21" applyFont="1" applyBorder="1" applyAlignment="1">
      <alignment textRotation="90" wrapText="1"/>
      <protection/>
    </xf>
    <xf numFmtId="0" fontId="0" fillId="0" borderId="43" xfId="21" applyFont="1" applyBorder="1" applyAlignment="1">
      <alignment textRotation="90" wrapText="1"/>
      <protection/>
    </xf>
    <xf numFmtId="0" fontId="0" fillId="0" borderId="47" xfId="21" applyFont="1" applyBorder="1" applyAlignment="1">
      <alignment textRotation="90"/>
      <protection/>
    </xf>
    <xf numFmtId="0" fontId="0" fillId="0" borderId="48" xfId="21" applyFont="1" applyBorder="1" applyAlignment="1">
      <alignment horizontal="centerContinuous"/>
      <protection/>
    </xf>
    <xf numFmtId="0" fontId="0" fillId="0" borderId="49" xfId="21" applyFont="1" applyBorder="1">
      <alignment/>
      <protection/>
    </xf>
    <xf numFmtId="180" fontId="9" fillId="0" borderId="50" xfId="21" applyNumberFormat="1" applyFont="1" applyBorder="1">
      <alignment/>
      <protection/>
    </xf>
    <xf numFmtId="182" fontId="9" fillId="0" borderId="19" xfId="21" applyNumberFormat="1" applyFont="1" applyBorder="1">
      <alignment/>
      <protection/>
    </xf>
    <xf numFmtId="21" fontId="9" fillId="0" borderId="19" xfId="21" applyNumberFormat="1" applyFont="1" applyFill="1" applyBorder="1" applyAlignment="1" quotePrefix="1">
      <alignment horizontal="right"/>
      <protection/>
    </xf>
    <xf numFmtId="20" fontId="9" fillId="0" borderId="19" xfId="21" applyNumberFormat="1" applyFont="1" applyFill="1" applyBorder="1">
      <alignment/>
      <protection/>
    </xf>
    <xf numFmtId="176" fontId="9" fillId="0" borderId="19" xfId="21" applyNumberFormat="1" applyFont="1" applyFill="1" applyBorder="1">
      <alignment/>
      <protection/>
    </xf>
    <xf numFmtId="9" fontId="9" fillId="0" borderId="51" xfId="21" applyNumberFormat="1" applyFont="1" applyFill="1" applyBorder="1">
      <alignment/>
      <protection/>
    </xf>
    <xf numFmtId="180" fontId="9" fillId="0" borderId="50" xfId="21" applyNumberFormat="1" applyFont="1" applyFill="1" applyBorder="1">
      <alignment/>
      <protection/>
    </xf>
    <xf numFmtId="0" fontId="9" fillId="0" borderId="19" xfId="21" applyFont="1" applyFill="1" applyBorder="1">
      <alignment/>
      <protection/>
    </xf>
    <xf numFmtId="180" fontId="9" fillId="0" borderId="19" xfId="21" applyNumberFormat="1" applyFont="1" applyFill="1" applyBorder="1">
      <alignment/>
      <protection/>
    </xf>
    <xf numFmtId="0" fontId="9" fillId="0" borderId="51" xfId="21" applyFont="1" applyFill="1" applyBorder="1">
      <alignment/>
      <protection/>
    </xf>
    <xf numFmtId="179" fontId="9" fillId="0" borderId="50" xfId="21" applyNumberFormat="1" applyFont="1" applyFill="1" applyBorder="1" applyAlignment="1">
      <alignment/>
      <protection/>
    </xf>
    <xf numFmtId="180" fontId="9" fillId="0" borderId="19" xfId="21" applyNumberFormat="1" applyFont="1" applyFill="1" applyBorder="1" applyAlignment="1">
      <alignment horizontal="right"/>
      <protection/>
    </xf>
    <xf numFmtId="2" fontId="9" fillId="0" borderId="19" xfId="21" applyNumberFormat="1" applyFont="1" applyFill="1" applyBorder="1">
      <alignment/>
      <protection/>
    </xf>
    <xf numFmtId="182" fontId="9" fillId="0" borderId="51" xfId="21" applyNumberFormat="1" applyFont="1" applyBorder="1">
      <alignment/>
      <protection/>
    </xf>
    <xf numFmtId="181" fontId="9" fillId="0" borderId="50" xfId="21" applyNumberFormat="1" applyFont="1" applyBorder="1">
      <alignment/>
      <protection/>
    </xf>
    <xf numFmtId="0" fontId="9" fillId="0" borderId="19" xfId="21" applyFont="1" applyBorder="1">
      <alignment/>
      <protection/>
    </xf>
    <xf numFmtId="0" fontId="9" fillId="0" borderId="19" xfId="21" applyFont="1" applyBorder="1" applyAlignment="1">
      <alignment horizontal="right"/>
      <protection/>
    </xf>
    <xf numFmtId="183" fontId="9" fillId="0" borderId="52" xfId="21" applyNumberFormat="1" applyFont="1" applyBorder="1">
      <alignment/>
      <protection/>
    </xf>
    <xf numFmtId="183" fontId="9" fillId="0" borderId="51" xfId="21" applyNumberFormat="1" applyFont="1" applyBorder="1">
      <alignment/>
      <protection/>
    </xf>
    <xf numFmtId="181" fontId="9" fillId="0" borderId="53" xfId="21" applyNumberFormat="1" applyFont="1" applyBorder="1">
      <alignment/>
      <protection/>
    </xf>
    <xf numFmtId="184" fontId="9" fillId="0" borderId="52" xfId="21" applyNumberFormat="1" applyFont="1" applyBorder="1">
      <alignment/>
      <protection/>
    </xf>
    <xf numFmtId="184" fontId="9" fillId="0" borderId="51" xfId="21" applyNumberFormat="1" applyFont="1" applyBorder="1">
      <alignment/>
      <protection/>
    </xf>
    <xf numFmtId="0" fontId="9" fillId="0" borderId="50" xfId="21" applyFont="1" applyBorder="1">
      <alignment/>
      <protection/>
    </xf>
    <xf numFmtId="0" fontId="9" fillId="0" borderId="52" xfId="21" applyFont="1" applyBorder="1">
      <alignment/>
      <protection/>
    </xf>
    <xf numFmtId="0" fontId="9" fillId="0" borderId="54" xfId="21" applyFont="1" applyBorder="1" applyAlignment="1">
      <alignment wrapText="1"/>
      <protection/>
    </xf>
    <xf numFmtId="0" fontId="9" fillId="0" borderId="53" xfId="21" applyFont="1" applyBorder="1">
      <alignment/>
      <protection/>
    </xf>
    <xf numFmtId="0" fontId="0" fillId="0" borderId="55" xfId="21" applyFont="1" applyBorder="1">
      <alignment/>
      <protection/>
    </xf>
    <xf numFmtId="180" fontId="9" fillId="0" borderId="56" xfId="21" applyNumberFormat="1" applyFont="1" applyBorder="1">
      <alignment/>
      <protection/>
    </xf>
    <xf numFmtId="182" fontId="9" fillId="0" borderId="16" xfId="21" applyNumberFormat="1" applyFont="1" applyBorder="1">
      <alignment/>
      <protection/>
    </xf>
    <xf numFmtId="21" fontId="9" fillId="0" borderId="16" xfId="21" applyNumberFormat="1" applyFont="1" applyFill="1" applyBorder="1" applyAlignment="1" quotePrefix="1">
      <alignment horizontal="right"/>
      <protection/>
    </xf>
    <xf numFmtId="20" fontId="9" fillId="0" borderId="16" xfId="21" applyNumberFormat="1" applyFont="1" applyFill="1" applyBorder="1">
      <alignment/>
      <protection/>
    </xf>
    <xf numFmtId="176" fontId="9" fillId="0" borderId="16" xfId="21" applyNumberFormat="1" applyFont="1" applyFill="1" applyBorder="1">
      <alignment/>
      <protection/>
    </xf>
    <xf numFmtId="9" fontId="9" fillId="0" borderId="57" xfId="21" applyNumberFormat="1" applyFont="1" applyFill="1" applyBorder="1">
      <alignment/>
      <protection/>
    </xf>
    <xf numFmtId="180" fontId="9" fillId="0" borderId="56" xfId="21" applyNumberFormat="1" applyFont="1" applyFill="1" applyBorder="1">
      <alignment/>
      <protection/>
    </xf>
    <xf numFmtId="0" fontId="9" fillId="0" borderId="16" xfId="21" applyFont="1" applyFill="1" applyBorder="1">
      <alignment/>
      <protection/>
    </xf>
    <xf numFmtId="180" fontId="9" fillId="0" borderId="16" xfId="21" applyNumberFormat="1" applyFont="1" applyFill="1" applyBorder="1">
      <alignment/>
      <protection/>
    </xf>
    <xf numFmtId="0" fontId="9" fillId="0" borderId="57" xfId="21" applyFont="1" applyFill="1" applyBorder="1">
      <alignment/>
      <protection/>
    </xf>
    <xf numFmtId="179" fontId="9" fillId="0" borderId="56" xfId="21" applyNumberFormat="1" applyFont="1" applyFill="1" applyBorder="1" applyAlignment="1">
      <alignment/>
      <protection/>
    </xf>
    <xf numFmtId="180" fontId="9" fillId="0" borderId="16" xfId="21" applyNumberFormat="1" applyFont="1" applyFill="1" applyBorder="1" applyAlignment="1">
      <alignment horizontal="right"/>
      <protection/>
    </xf>
    <xf numFmtId="176" fontId="9" fillId="0" borderId="21" xfId="21" applyNumberFormat="1" applyFont="1" applyFill="1" applyBorder="1">
      <alignment/>
      <protection/>
    </xf>
    <xf numFmtId="2" fontId="9" fillId="0" borderId="21" xfId="21" applyNumberFormat="1" applyFont="1" applyFill="1" applyBorder="1">
      <alignment/>
      <protection/>
    </xf>
    <xf numFmtId="182" fontId="9" fillId="0" borderId="57" xfId="21" applyNumberFormat="1" applyFont="1" applyBorder="1">
      <alignment/>
      <protection/>
    </xf>
    <xf numFmtId="181" fontId="9" fillId="0" borderId="56" xfId="21" applyNumberFormat="1" applyFont="1" applyBorder="1">
      <alignment/>
      <protection/>
    </xf>
    <xf numFmtId="0" fontId="9" fillId="0" borderId="57" xfId="21" applyFont="1" applyBorder="1">
      <alignment/>
      <protection/>
    </xf>
    <xf numFmtId="0" fontId="9" fillId="0" borderId="16" xfId="21" applyFont="1" applyBorder="1">
      <alignment/>
      <protection/>
    </xf>
    <xf numFmtId="0" fontId="9" fillId="0" borderId="16" xfId="21" applyFont="1" applyBorder="1" applyAlignment="1">
      <alignment horizontal="right"/>
      <protection/>
    </xf>
    <xf numFmtId="183" fontId="9" fillId="0" borderId="38" xfId="21" applyNumberFormat="1" applyFont="1" applyBorder="1">
      <alignment/>
      <protection/>
    </xf>
    <xf numFmtId="183" fontId="9" fillId="0" borderId="57" xfId="21" applyNumberFormat="1" applyFont="1" applyBorder="1">
      <alignment/>
      <protection/>
    </xf>
    <xf numFmtId="181" fontId="9" fillId="0" borderId="17" xfId="21" applyNumberFormat="1" applyFont="1" applyBorder="1">
      <alignment/>
      <protection/>
    </xf>
    <xf numFmtId="184" fontId="9" fillId="0" borderId="38" xfId="21" applyNumberFormat="1" applyFont="1" applyBorder="1">
      <alignment/>
      <protection/>
    </xf>
    <xf numFmtId="184" fontId="9" fillId="0" borderId="57" xfId="21" applyNumberFormat="1" applyFont="1" applyBorder="1">
      <alignment/>
      <protection/>
    </xf>
    <xf numFmtId="0" fontId="9" fillId="0" borderId="56" xfId="21" applyFont="1" applyBorder="1">
      <alignment/>
      <protection/>
    </xf>
    <xf numFmtId="0" fontId="9" fillId="0" borderId="38" xfId="21" applyFont="1" applyBorder="1">
      <alignment/>
      <protection/>
    </xf>
    <xf numFmtId="0" fontId="9" fillId="0" borderId="58" xfId="21" applyFont="1" applyBorder="1" applyAlignment="1">
      <alignment wrapText="1"/>
      <protection/>
    </xf>
    <xf numFmtId="0" fontId="9" fillId="0" borderId="17" xfId="21" applyFont="1" applyBorder="1">
      <alignment/>
      <protection/>
    </xf>
    <xf numFmtId="2" fontId="9" fillId="0" borderId="16" xfId="21" applyNumberFormat="1" applyFont="1" applyFill="1" applyBorder="1">
      <alignment/>
      <protection/>
    </xf>
    <xf numFmtId="21" fontId="9" fillId="0" borderId="21" xfId="21" applyNumberFormat="1" applyFont="1" applyBorder="1" applyAlignment="1" quotePrefix="1">
      <alignment horizontal="right"/>
      <protection/>
    </xf>
    <xf numFmtId="176" fontId="9" fillId="0" borderId="21" xfId="21" applyNumberFormat="1" applyFont="1" applyBorder="1">
      <alignment/>
      <protection/>
    </xf>
    <xf numFmtId="9" fontId="9" fillId="0" borderId="59" xfId="21" applyNumberFormat="1" applyFont="1" applyBorder="1">
      <alignment/>
      <protection/>
    </xf>
    <xf numFmtId="180" fontId="9" fillId="0" borderId="16" xfId="21" applyNumberFormat="1" applyFont="1" applyBorder="1">
      <alignment/>
      <protection/>
    </xf>
    <xf numFmtId="179" fontId="9" fillId="0" borderId="48" xfId="21" applyNumberFormat="1" applyFont="1" applyBorder="1" applyAlignment="1">
      <alignment/>
      <protection/>
    </xf>
    <xf numFmtId="180" fontId="9" fillId="0" borderId="16" xfId="21" applyNumberFormat="1" applyFont="1" applyBorder="1" applyAlignment="1">
      <alignment horizontal="right"/>
      <protection/>
    </xf>
    <xf numFmtId="2" fontId="9" fillId="0" borderId="21" xfId="21" applyNumberFormat="1" applyFont="1" applyBorder="1">
      <alignment/>
      <protection/>
    </xf>
    <xf numFmtId="9" fontId="9" fillId="0" borderId="57" xfId="21" applyNumberFormat="1" applyFont="1" applyBorder="1">
      <alignment/>
      <protection/>
    </xf>
    <xf numFmtId="0" fontId="0" fillId="0" borderId="60" xfId="21" applyFont="1" applyBorder="1" applyAlignment="1">
      <alignment horizontal="centerContinuous"/>
      <protection/>
    </xf>
    <xf numFmtId="0" fontId="0" fillId="0" borderId="61" xfId="21" applyFont="1" applyBorder="1">
      <alignment/>
      <protection/>
    </xf>
    <xf numFmtId="180" fontId="9" fillId="0" borderId="60" xfId="21" applyNumberFormat="1" applyFont="1" applyBorder="1">
      <alignment/>
      <protection/>
    </xf>
    <xf numFmtId="182" fontId="9" fillId="0" borderId="22" xfId="21" applyNumberFormat="1" applyFont="1" applyBorder="1">
      <alignment/>
      <protection/>
    </xf>
    <xf numFmtId="21" fontId="9" fillId="0" borderId="22" xfId="21" applyNumberFormat="1" applyFont="1" applyBorder="1" applyAlignment="1" quotePrefix="1">
      <alignment horizontal="right"/>
      <protection/>
    </xf>
    <xf numFmtId="20" fontId="9" fillId="0" borderId="22" xfId="21" applyNumberFormat="1" applyFont="1" applyFill="1" applyBorder="1">
      <alignment/>
      <protection/>
    </xf>
    <xf numFmtId="176" fontId="9" fillId="0" borderId="22" xfId="21" applyNumberFormat="1" applyFont="1" applyBorder="1">
      <alignment/>
      <protection/>
    </xf>
    <xf numFmtId="9" fontId="9" fillId="0" borderId="62" xfId="21" applyNumberFormat="1" applyFont="1" applyBorder="1">
      <alignment/>
      <protection/>
    </xf>
    <xf numFmtId="0" fontId="9" fillId="0" borderId="22" xfId="21" applyFont="1" applyBorder="1">
      <alignment/>
      <protection/>
    </xf>
    <xf numFmtId="180" fontId="9" fillId="0" borderId="22" xfId="21" applyNumberFormat="1" applyFont="1" applyBorder="1">
      <alignment/>
      <protection/>
    </xf>
    <xf numFmtId="0" fontId="9" fillId="0" borderId="62" xfId="21" applyFont="1" applyBorder="1">
      <alignment/>
      <protection/>
    </xf>
    <xf numFmtId="179" fontId="9" fillId="0" borderId="60" xfId="21" applyNumberFormat="1" applyFont="1" applyBorder="1" applyAlignment="1">
      <alignment/>
      <protection/>
    </xf>
    <xf numFmtId="180" fontId="9" fillId="0" borderId="22" xfId="21" applyNumberFormat="1" applyFont="1" applyBorder="1" applyAlignment="1">
      <alignment horizontal="right"/>
      <protection/>
    </xf>
    <xf numFmtId="2" fontId="9" fillId="0" borderId="22" xfId="21" applyNumberFormat="1" applyFont="1" applyBorder="1">
      <alignment/>
      <protection/>
    </xf>
    <xf numFmtId="182" fontId="9" fillId="0" borderId="62" xfId="21" applyNumberFormat="1" applyFont="1" applyBorder="1">
      <alignment/>
      <protection/>
    </xf>
    <xf numFmtId="181" fontId="9" fillId="0" borderId="60" xfId="21" applyNumberFormat="1" applyFont="1" applyBorder="1">
      <alignment/>
      <protection/>
    </xf>
    <xf numFmtId="0" fontId="9" fillId="0" borderId="22" xfId="21" applyFont="1" applyBorder="1" applyAlignment="1">
      <alignment horizontal="right"/>
      <protection/>
    </xf>
    <xf numFmtId="183" fontId="9" fillId="0" borderId="39" xfId="21" applyNumberFormat="1" applyFont="1" applyBorder="1">
      <alignment/>
      <protection/>
    </xf>
    <xf numFmtId="183" fontId="9" fillId="0" borderId="62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4" fontId="9" fillId="0" borderId="39" xfId="21" applyNumberFormat="1" applyFont="1" applyBorder="1">
      <alignment/>
      <protection/>
    </xf>
    <xf numFmtId="184" fontId="9" fillId="0" borderId="62" xfId="21" applyNumberFormat="1" applyFont="1" applyBorder="1">
      <alignment/>
      <protection/>
    </xf>
    <xf numFmtId="0" fontId="9" fillId="0" borderId="60" xfId="21" applyFont="1" applyBorder="1">
      <alignment/>
      <protection/>
    </xf>
    <xf numFmtId="0" fontId="9" fillId="0" borderId="39" xfId="21" applyFont="1" applyBorder="1">
      <alignment/>
      <protection/>
    </xf>
    <xf numFmtId="0" fontId="9" fillId="0" borderId="63" xfId="21" applyFont="1" applyBorder="1" applyAlignment="1">
      <alignment wrapText="1"/>
      <protection/>
    </xf>
    <xf numFmtId="0" fontId="9" fillId="0" borderId="24" xfId="21" applyFont="1" applyBorder="1">
      <alignment/>
      <protection/>
    </xf>
    <xf numFmtId="0" fontId="0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9" fillId="0" borderId="64" xfId="21" applyFont="1" applyBorder="1">
      <alignment/>
      <protection/>
    </xf>
    <xf numFmtId="0" fontId="9" fillId="0" borderId="49" xfId="21" applyFont="1" applyBorder="1">
      <alignment/>
      <protection/>
    </xf>
    <xf numFmtId="0" fontId="10" fillId="0" borderId="0" xfId="21" applyFont="1" applyBorder="1">
      <alignment/>
      <protection/>
    </xf>
    <xf numFmtId="0" fontId="0" fillId="0" borderId="56" xfId="21" applyFont="1" applyBorder="1" applyAlignment="1">
      <alignment horizontal="centerContinuous"/>
      <protection/>
    </xf>
    <xf numFmtId="0" fontId="11" fillId="0" borderId="0" xfId="21" applyFont="1" applyBorder="1">
      <alignment/>
      <protection/>
    </xf>
    <xf numFmtId="0" fontId="9" fillId="0" borderId="61" xfId="21" applyFont="1" applyBorder="1">
      <alignment/>
      <protection/>
    </xf>
    <xf numFmtId="0" fontId="5" fillId="0" borderId="0" xfId="21" applyFont="1" applyAlignment="1">
      <alignment horizontal="center" vertical="center"/>
      <protection/>
    </xf>
    <xf numFmtId="0" fontId="9" fillId="0" borderId="58" xfId="21" applyNumberFormat="1" applyFont="1" applyBorder="1">
      <alignment/>
      <protection/>
    </xf>
    <xf numFmtId="0" fontId="9" fillId="0" borderId="65" xfId="21" applyNumberFormat="1" applyFont="1" applyBorder="1">
      <alignment/>
      <protection/>
    </xf>
    <xf numFmtId="0" fontId="9" fillId="0" borderId="63" xfId="21" applyNumberFormat="1" applyFont="1" applyBorder="1">
      <alignment/>
      <protection/>
    </xf>
    <xf numFmtId="0" fontId="0" fillId="0" borderId="46" xfId="21" applyFont="1" applyBorder="1" applyAlignment="1">
      <alignment textRotation="90" wrapText="1"/>
      <protection/>
    </xf>
    <xf numFmtId="0" fontId="9" fillId="0" borderId="59" xfId="21" applyFont="1" applyBorder="1" applyAlignment="1">
      <alignment horizontal="left"/>
      <protection/>
    </xf>
    <xf numFmtId="0" fontId="9" fillId="0" borderId="19" xfId="21" applyFont="1" applyBorder="1" applyAlignment="1">
      <alignment horizontal="center"/>
      <protection/>
    </xf>
    <xf numFmtId="0" fontId="9" fillId="0" borderId="50" xfId="21" applyFont="1" applyBorder="1" applyAlignment="1">
      <alignment horizontal="center"/>
      <protection/>
    </xf>
    <xf numFmtId="0" fontId="9" fillId="0" borderId="16" xfId="21" applyFont="1" applyBorder="1" applyAlignment="1">
      <alignment horizontal="center"/>
      <protection/>
    </xf>
    <xf numFmtId="0" fontId="9" fillId="0" borderId="38" xfId="21" applyFont="1" applyBorder="1" applyAlignment="1">
      <alignment horizontal="center"/>
      <protection/>
    </xf>
    <xf numFmtId="0" fontId="9" fillId="0" borderId="57" xfId="21" applyFont="1" applyBorder="1" applyAlignment="1">
      <alignment horizontal="center"/>
      <protection/>
    </xf>
    <xf numFmtId="0" fontId="9" fillId="0" borderId="51" xfId="21" applyFont="1" applyBorder="1" applyAlignment="1">
      <alignment horizontal="center"/>
      <protection/>
    </xf>
    <xf numFmtId="0" fontId="9" fillId="0" borderId="16" xfId="21" applyFont="1" applyFill="1" applyBorder="1" applyAlignment="1">
      <alignment horizontal="left"/>
      <protection/>
    </xf>
    <xf numFmtId="0" fontId="9" fillId="0" borderId="16" xfId="21" applyFont="1" applyBorder="1" applyAlignment="1">
      <alignment horizontal="left"/>
      <protection/>
    </xf>
    <xf numFmtId="0" fontId="9" fillId="0" borderId="22" xfId="21" applyFont="1" applyBorder="1" applyAlignment="1">
      <alignment horizontal="left"/>
      <protection/>
    </xf>
    <xf numFmtId="0" fontId="9" fillId="0" borderId="19" xfId="21" applyFont="1" applyFill="1" applyBorder="1" applyAlignment="1">
      <alignment horizontal="left"/>
      <protection/>
    </xf>
    <xf numFmtId="0" fontId="0" fillId="0" borderId="57" xfId="21" applyFont="1" applyBorder="1">
      <alignment/>
      <protection/>
    </xf>
    <xf numFmtId="0" fontId="9" fillId="0" borderId="52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/>
      <protection/>
    </xf>
    <xf numFmtId="0" fontId="9" fillId="0" borderId="22" xfId="21" applyFont="1" applyBorder="1" applyAlignment="1">
      <alignment horizontal="center"/>
      <protection/>
    </xf>
    <xf numFmtId="0" fontId="9" fillId="0" borderId="62" xfId="21" applyFont="1" applyBorder="1" applyAlignment="1">
      <alignment horizontal="center"/>
      <protection/>
    </xf>
    <xf numFmtId="0" fontId="9" fillId="0" borderId="39" xfId="21" applyFont="1" applyBorder="1" applyAlignment="1">
      <alignment horizontal="center"/>
      <protection/>
    </xf>
    <xf numFmtId="0" fontId="9" fillId="0" borderId="57" xfId="21" applyFont="1" applyBorder="1" applyAlignment="1">
      <alignment horizontal="left"/>
      <protection/>
    </xf>
    <xf numFmtId="0" fontId="9" fillId="0" borderId="62" xfId="21" applyFont="1" applyBorder="1" applyAlignment="1">
      <alignment horizontal="left"/>
      <protection/>
    </xf>
    <xf numFmtId="0" fontId="0" fillId="0" borderId="66" xfId="21" applyFont="1" applyBorder="1">
      <alignment/>
      <protection/>
    </xf>
    <xf numFmtId="0" fontId="9" fillId="0" borderId="26" xfId="21" applyFont="1" applyBorder="1">
      <alignment/>
      <protection/>
    </xf>
    <xf numFmtId="0" fontId="9" fillId="0" borderId="67" xfId="21" applyFont="1" applyBorder="1">
      <alignment/>
      <protection/>
    </xf>
    <xf numFmtId="0" fontId="9" fillId="0" borderId="26" xfId="21" applyFont="1" applyBorder="1" applyAlignment="1">
      <alignment horizontal="right"/>
      <protection/>
    </xf>
    <xf numFmtId="0" fontId="9" fillId="0" borderId="68" xfId="21" applyFont="1" applyBorder="1" applyAlignment="1">
      <alignment horizontal="right"/>
      <protection/>
    </xf>
    <xf numFmtId="0" fontId="0" fillId="0" borderId="69" xfId="21" applyFont="1" applyBorder="1">
      <alignment/>
      <protection/>
    </xf>
    <xf numFmtId="0" fontId="9" fillId="0" borderId="70" xfId="21" applyNumberFormat="1" applyFont="1" applyBorder="1">
      <alignment/>
      <protection/>
    </xf>
    <xf numFmtId="0" fontId="5" fillId="0" borderId="0" xfId="21" applyFont="1" applyAlignment="1" quotePrefix="1">
      <alignment vertical="center"/>
      <protection/>
    </xf>
    <xf numFmtId="0" fontId="5" fillId="3" borderId="0" xfId="21" applyFont="1" applyFill="1" applyBorder="1" applyAlignment="1">
      <alignment horizontal="center" vertical="center"/>
      <protection/>
    </xf>
    <xf numFmtId="0" fontId="5" fillId="3" borderId="0" xfId="21" applyFont="1" applyFill="1" applyAlignment="1">
      <alignment horizontal="center" vertical="center"/>
      <protection/>
    </xf>
    <xf numFmtId="0" fontId="9" fillId="0" borderId="68" xfId="21" applyFont="1" applyBorder="1">
      <alignment/>
      <protection/>
    </xf>
    <xf numFmtId="0" fontId="0" fillId="0" borderId="71" xfId="21" applyFont="1" applyBorder="1">
      <alignment/>
      <protection/>
    </xf>
    <xf numFmtId="0" fontId="0" fillId="0" borderId="72" xfId="21" applyFont="1" applyBorder="1">
      <alignment/>
      <protection/>
    </xf>
    <xf numFmtId="0" fontId="9" fillId="0" borderId="31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73" xfId="21" applyFont="1" applyBorder="1">
      <alignment/>
      <protection/>
    </xf>
    <xf numFmtId="0" fontId="0" fillId="0" borderId="63" xfId="21" applyFont="1" applyBorder="1">
      <alignment/>
      <protection/>
    </xf>
    <xf numFmtId="0" fontId="0" fillId="0" borderId="74" xfId="21" applyFont="1" applyBorder="1">
      <alignment/>
      <protection/>
    </xf>
    <xf numFmtId="0" fontId="0" fillId="0" borderId="70" xfId="21" applyFont="1" applyBorder="1">
      <alignment/>
      <protection/>
    </xf>
    <xf numFmtId="0" fontId="0" fillId="0" borderId="75" xfId="21" applyNumberFormat="1" applyFont="1" applyBorder="1">
      <alignment/>
      <protection/>
    </xf>
    <xf numFmtId="0" fontId="0" fillId="0" borderId="70" xfId="21" applyNumberFormat="1" applyFont="1" applyBorder="1">
      <alignment/>
      <protection/>
    </xf>
    <xf numFmtId="0" fontId="0" fillId="0" borderId="76" xfId="21" applyFont="1" applyBorder="1">
      <alignment/>
      <protection/>
    </xf>
    <xf numFmtId="0" fontId="0" fillId="0" borderId="58" xfId="21" applyFont="1" applyBorder="1">
      <alignment/>
      <protection/>
    </xf>
    <xf numFmtId="0" fontId="0" fillId="0" borderId="77" xfId="21" applyFont="1" applyBorder="1">
      <alignment/>
      <protection/>
    </xf>
    <xf numFmtId="0" fontId="0" fillId="0" borderId="76" xfId="21" applyNumberFormat="1" applyFont="1" applyBorder="1">
      <alignment/>
      <protection/>
    </xf>
    <xf numFmtId="0" fontId="0" fillId="0" borderId="58" xfId="21" applyNumberFormat="1" applyFont="1" applyBorder="1">
      <alignment/>
      <protection/>
    </xf>
    <xf numFmtId="0" fontId="0" fillId="0" borderId="65" xfId="21" applyFont="1" applyBorder="1">
      <alignment/>
      <protection/>
    </xf>
    <xf numFmtId="0" fontId="0" fillId="0" borderId="78" xfId="21" applyNumberFormat="1" applyFont="1" applyBorder="1">
      <alignment/>
      <protection/>
    </xf>
    <xf numFmtId="0" fontId="0" fillId="0" borderId="65" xfId="21" applyNumberFormat="1" applyFont="1" applyBorder="1">
      <alignment/>
      <protection/>
    </xf>
    <xf numFmtId="0" fontId="0" fillId="0" borderId="78" xfId="21" applyFont="1" applyBorder="1">
      <alignment/>
      <protection/>
    </xf>
    <xf numFmtId="0" fontId="0" fillId="0" borderId="73" xfId="21" applyNumberFormat="1" applyFont="1" applyBorder="1">
      <alignment/>
      <protection/>
    </xf>
    <xf numFmtId="0" fontId="0" fillId="0" borderId="63" xfId="21" applyNumberFormat="1" applyFont="1" applyBorder="1">
      <alignment/>
      <protection/>
    </xf>
    <xf numFmtId="0" fontId="0" fillId="0" borderId="31" xfId="21" applyFont="1" applyBorder="1" applyAlignment="1">
      <alignment horizontal="right"/>
      <protection/>
    </xf>
    <xf numFmtId="0" fontId="0" fillId="0" borderId="72" xfId="21" applyFont="1" applyBorder="1" applyAlignment="1">
      <alignment horizontal="right"/>
      <protection/>
    </xf>
    <xf numFmtId="185" fontId="0" fillId="0" borderId="75" xfId="21" applyNumberFormat="1" applyFont="1" applyBorder="1" applyAlignment="1">
      <alignment/>
      <protection/>
    </xf>
    <xf numFmtId="0" fontId="0" fillId="0" borderId="79" xfId="21" applyFont="1" applyBorder="1">
      <alignment/>
      <protection/>
    </xf>
    <xf numFmtId="0" fontId="0" fillId="0" borderId="80" xfId="21" applyFont="1" applyBorder="1">
      <alignment/>
      <protection/>
    </xf>
    <xf numFmtId="185" fontId="0" fillId="0" borderId="76" xfId="21" applyNumberFormat="1" applyFont="1" applyBorder="1">
      <alignment/>
      <protection/>
    </xf>
    <xf numFmtId="185" fontId="0" fillId="0" borderId="76" xfId="21" applyNumberFormat="1" applyFont="1" applyBorder="1" applyAlignment="1">
      <alignment/>
      <protection/>
    </xf>
    <xf numFmtId="0" fontId="0" fillId="0" borderId="81" xfId="21" applyFont="1" applyBorder="1">
      <alignment/>
      <protection/>
    </xf>
    <xf numFmtId="0" fontId="0" fillId="0" borderId="82" xfId="21" applyFont="1" applyBorder="1">
      <alignment/>
      <protection/>
    </xf>
    <xf numFmtId="0" fontId="0" fillId="0" borderId="58" xfId="21" applyFont="1" applyBorder="1">
      <alignment/>
      <protection/>
    </xf>
    <xf numFmtId="0" fontId="0" fillId="0" borderId="80" xfId="21" applyFont="1" applyBorder="1">
      <alignment/>
      <protection/>
    </xf>
    <xf numFmtId="0" fontId="0" fillId="0" borderId="49" xfId="21" applyFont="1" applyBorder="1">
      <alignment/>
      <protection/>
    </xf>
    <xf numFmtId="185" fontId="0" fillId="0" borderId="76" xfId="21" applyNumberFormat="1" applyFont="1" applyBorder="1" applyAlignment="1">
      <alignment/>
      <protection/>
    </xf>
    <xf numFmtId="0" fontId="0" fillId="0" borderId="76" xfId="21" applyFont="1" applyBorder="1">
      <alignment/>
      <protection/>
    </xf>
    <xf numFmtId="0" fontId="0" fillId="0" borderId="65" xfId="21" applyFont="1" applyBorder="1">
      <alignment/>
      <protection/>
    </xf>
    <xf numFmtId="0" fontId="0" fillId="0" borderId="81" xfId="21" applyFont="1" applyBorder="1">
      <alignment/>
      <protection/>
    </xf>
    <xf numFmtId="0" fontId="0" fillId="0" borderId="82" xfId="21" applyFont="1" applyBorder="1">
      <alignment/>
      <protection/>
    </xf>
    <xf numFmtId="0" fontId="0" fillId="0" borderId="63" xfId="21" applyFont="1" applyBorder="1">
      <alignment/>
      <protection/>
    </xf>
    <xf numFmtId="0" fontId="0" fillId="0" borderId="61" xfId="21" applyFont="1" applyBorder="1">
      <alignment/>
      <protection/>
    </xf>
    <xf numFmtId="185" fontId="0" fillId="0" borderId="73" xfId="21" applyNumberFormat="1" applyFont="1" applyBorder="1">
      <alignment/>
      <protection/>
    </xf>
    <xf numFmtId="0" fontId="0" fillId="0" borderId="83" xfId="21" applyFont="1" applyBorder="1">
      <alignment/>
      <protection/>
    </xf>
    <xf numFmtId="14" fontId="5" fillId="3" borderId="0" xfId="21" applyNumberFormat="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vertical="center"/>
      <protection/>
    </xf>
    <xf numFmtId="0" fontId="5" fillId="3" borderId="2" xfId="21" applyFont="1" applyFill="1" applyBorder="1" applyAlignment="1">
      <alignment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0" fontId="5" fillId="0" borderId="84" xfId="21" applyFont="1" applyBorder="1" applyAlignment="1">
      <alignment vertical="center"/>
      <protection/>
    </xf>
    <xf numFmtId="0" fontId="5" fillId="3" borderId="0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0" fontId="5" fillId="3" borderId="87" xfId="21" applyFont="1" applyFill="1" applyBorder="1" applyAlignment="1">
      <alignment vertical="center"/>
      <protection/>
    </xf>
    <xf numFmtId="0" fontId="5" fillId="0" borderId="88" xfId="21" applyFont="1" applyBorder="1" applyAlignment="1">
      <alignment vertical="center"/>
      <protection/>
    </xf>
    <xf numFmtId="21" fontId="9" fillId="0" borderId="16" xfId="21" applyNumberFormat="1" applyFont="1" applyBorder="1" applyAlignment="1" quotePrefix="1">
      <alignment horizontal="right"/>
      <protection/>
    </xf>
    <xf numFmtId="176" fontId="9" fillId="0" borderId="16" xfId="21" applyNumberFormat="1" applyFont="1" applyBorder="1">
      <alignment/>
      <protection/>
    </xf>
    <xf numFmtId="179" fontId="9" fillId="0" borderId="56" xfId="21" applyNumberFormat="1" applyFont="1" applyBorder="1" applyAlignment="1">
      <alignment/>
      <protection/>
    </xf>
    <xf numFmtId="2" fontId="9" fillId="0" borderId="16" xfId="21" applyNumberFormat="1" applyFont="1" applyBorder="1">
      <alignment/>
      <protection/>
    </xf>
    <xf numFmtId="188" fontId="0" fillId="0" borderId="70" xfId="21" applyNumberFormat="1" applyFont="1" applyBorder="1" applyAlignment="1">
      <alignment/>
      <protection/>
    </xf>
    <xf numFmtId="188" fontId="0" fillId="0" borderId="58" xfId="21" applyNumberFormat="1" applyFont="1" applyBorder="1" applyAlignment="1">
      <alignment/>
      <protection/>
    </xf>
    <xf numFmtId="188" fontId="0" fillId="0" borderId="65" xfId="21" applyNumberFormat="1" applyFont="1" applyBorder="1" applyAlignment="1">
      <alignment/>
      <protection/>
    </xf>
    <xf numFmtId="188" fontId="0" fillId="0" borderId="58" xfId="21" applyNumberFormat="1" applyFont="1" applyBorder="1" applyAlignment="1">
      <alignment/>
      <protection/>
    </xf>
    <xf numFmtId="188" fontId="0" fillId="0" borderId="65" xfId="21" applyNumberFormat="1" applyFont="1" applyBorder="1" applyAlignment="1">
      <alignment/>
      <protection/>
    </xf>
    <xf numFmtId="188" fontId="0" fillId="0" borderId="63" xfId="21" applyNumberFormat="1" applyFont="1" applyBorder="1" applyAlignment="1">
      <alignment/>
      <protection/>
    </xf>
    <xf numFmtId="183" fontId="5" fillId="0" borderId="0" xfId="21" applyNumberFormat="1" applyFont="1" applyAlignment="1">
      <alignment vertical="center"/>
      <protection/>
    </xf>
    <xf numFmtId="0" fontId="5" fillId="2" borderId="0" xfId="21" applyFont="1" applyFill="1" applyAlignment="1">
      <alignment vertical="center"/>
      <protection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89" xfId="0" applyBorder="1" applyAlignment="1">
      <alignment/>
    </xf>
    <xf numFmtId="0" fontId="0" fillId="0" borderId="0" xfId="0" applyBorder="1" applyAlignment="1">
      <alignment/>
    </xf>
    <xf numFmtId="185" fontId="0" fillId="0" borderId="76" xfId="21" applyNumberFormat="1" applyFont="1" applyBorder="1">
      <alignment/>
      <protection/>
    </xf>
    <xf numFmtId="0" fontId="0" fillId="0" borderId="75" xfId="21" applyFont="1" applyBorder="1" applyAlignment="1">
      <alignment/>
      <protection/>
    </xf>
    <xf numFmtId="0" fontId="0" fillId="0" borderId="70" xfId="21" applyFont="1" applyBorder="1" applyAlignment="1">
      <alignment/>
      <protection/>
    </xf>
    <xf numFmtId="0" fontId="5" fillId="2" borderId="21" xfId="21" applyFont="1" applyFill="1" applyBorder="1" applyAlignment="1">
      <alignment horizontal="center" vertical="center"/>
      <protection/>
    </xf>
    <xf numFmtId="20" fontId="5" fillId="0" borderId="31" xfId="21" applyNumberFormat="1" applyFont="1" applyBorder="1" applyAlignment="1">
      <alignment vertical="center"/>
      <protection/>
    </xf>
    <xf numFmtId="0" fontId="0" fillId="0" borderId="80" xfId="21" applyFont="1" applyBorder="1" applyAlignment="1" quotePrefix="1">
      <alignment horizontal="right"/>
      <protection/>
    </xf>
    <xf numFmtId="0" fontId="5" fillId="3" borderId="17" xfId="21" applyFont="1" applyFill="1" applyBorder="1" applyAlignment="1">
      <alignment horizontal="right" vertical="center"/>
      <protection/>
    </xf>
    <xf numFmtId="0" fontId="0" fillId="0" borderId="50" xfId="21" applyFont="1" applyBorder="1" applyAlignment="1">
      <alignment horizontal="centerContinuous"/>
      <protection/>
    </xf>
    <xf numFmtId="0" fontId="0" fillId="0" borderId="64" xfId="21" applyFont="1" applyBorder="1">
      <alignment/>
      <protection/>
    </xf>
    <xf numFmtId="21" fontId="9" fillId="0" borderId="19" xfId="21" applyNumberFormat="1" applyFont="1" applyBorder="1" applyAlignment="1" quotePrefix="1">
      <alignment horizontal="right"/>
      <protection/>
    </xf>
    <xf numFmtId="176" fontId="9" fillId="0" borderId="19" xfId="21" applyNumberFormat="1" applyFont="1" applyBorder="1">
      <alignment/>
      <protection/>
    </xf>
    <xf numFmtId="9" fontId="9" fillId="0" borderId="51" xfId="21" applyNumberFormat="1" applyFont="1" applyBorder="1">
      <alignment/>
      <protection/>
    </xf>
    <xf numFmtId="180" fontId="9" fillId="0" borderId="19" xfId="21" applyNumberFormat="1" applyFont="1" applyBorder="1">
      <alignment/>
      <protection/>
    </xf>
    <xf numFmtId="0" fontId="9" fillId="0" borderId="51" xfId="21" applyFont="1" applyBorder="1">
      <alignment/>
      <protection/>
    </xf>
    <xf numFmtId="179" fontId="9" fillId="0" borderId="50" xfId="21" applyNumberFormat="1" applyFont="1" applyBorder="1" applyAlignment="1">
      <alignment/>
      <protection/>
    </xf>
    <xf numFmtId="180" fontId="9" fillId="0" borderId="19" xfId="21" applyNumberFormat="1" applyFont="1" applyBorder="1" applyAlignment="1">
      <alignment horizontal="right"/>
      <protection/>
    </xf>
    <xf numFmtId="0" fontId="9" fillId="0" borderId="19" xfId="21" applyFont="1" applyBorder="1" applyAlignment="1">
      <alignment horizontal="left"/>
      <protection/>
    </xf>
    <xf numFmtId="2" fontId="9" fillId="0" borderId="19" xfId="21" applyNumberFormat="1" applyFont="1" applyBorder="1">
      <alignment/>
      <protection/>
    </xf>
    <xf numFmtId="0" fontId="9" fillId="0" borderId="51" xfId="21" applyFont="1" applyBorder="1" applyAlignment="1">
      <alignment horizontal="left"/>
      <protection/>
    </xf>
    <xf numFmtId="0" fontId="9" fillId="0" borderId="90" xfId="21" applyFont="1" applyBorder="1" applyAlignment="1">
      <alignment horizontal="center"/>
      <protection/>
    </xf>
    <xf numFmtId="0" fontId="0" fillId="0" borderId="91" xfId="21" applyFont="1" applyBorder="1" applyAlignment="1">
      <alignment horizontal="center"/>
      <protection/>
    </xf>
    <xf numFmtId="0" fontId="11" fillId="0" borderId="40" xfId="21" applyFont="1" applyBorder="1">
      <alignment/>
      <protection/>
    </xf>
    <xf numFmtId="0" fontId="11" fillId="0" borderId="42" xfId="21" applyFont="1" applyBorder="1">
      <alignment/>
      <protection/>
    </xf>
    <xf numFmtId="0" fontId="11" fillId="0" borderId="41" xfId="21" applyFont="1" applyBorder="1">
      <alignment/>
      <protection/>
    </xf>
    <xf numFmtId="181" fontId="0" fillId="0" borderId="0" xfId="21" applyNumberFormat="1" applyFont="1">
      <alignment/>
      <protection/>
    </xf>
    <xf numFmtId="180" fontId="0" fillId="0" borderId="0" xfId="21" applyNumberFormat="1" applyFont="1">
      <alignment/>
      <protection/>
    </xf>
    <xf numFmtId="0" fontId="5" fillId="3" borderId="26" xfId="21" applyFont="1" applyFill="1" applyBorder="1" applyAlignment="1">
      <alignment horizontal="left" vertical="top" wrapText="1"/>
      <protection/>
    </xf>
    <xf numFmtId="0" fontId="5" fillId="3" borderId="92" xfId="21" applyFont="1" applyFill="1" applyBorder="1" applyAlignment="1">
      <alignment horizontal="left" vertical="top" wrapText="1"/>
      <protection/>
    </xf>
    <xf numFmtId="0" fontId="5" fillId="3" borderId="0" xfId="21" applyFont="1" applyFill="1" applyBorder="1" applyAlignment="1">
      <alignment horizontal="left" vertical="top" wrapText="1"/>
      <protection/>
    </xf>
    <xf numFmtId="0" fontId="5" fillId="3" borderId="25" xfId="21" applyFont="1" applyFill="1" applyBorder="1" applyAlignment="1">
      <alignment horizontal="left" vertical="top" wrapText="1"/>
      <protection/>
    </xf>
    <xf numFmtId="0" fontId="5" fillId="3" borderId="27" xfId="21" applyFont="1" applyFill="1" applyBorder="1" applyAlignment="1">
      <alignment horizontal="left" vertical="top" wrapText="1"/>
      <protection/>
    </xf>
    <xf numFmtId="0" fontId="5" fillId="3" borderId="93" xfId="21" applyFont="1" applyFill="1" applyBorder="1" applyAlignment="1">
      <alignment horizontal="left" vertical="top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鳥人間ﾃﾞｰﾀ03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66675</xdr:rowOff>
    </xdr:from>
    <xdr:ext cx="7696200" cy="409575"/>
    <xdr:sp>
      <xdr:nvSpPr>
        <xdr:cNvPr id="1" name="テキスト 1"/>
        <xdr:cNvSpPr txBox="1">
          <a:spLocks noChangeArrowheads="1"/>
        </xdr:cNvSpPr>
      </xdr:nvSpPr>
      <xdr:spPr>
        <a:xfrm>
          <a:off x="495300" y="561975"/>
          <a:ext cx="76962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第３１回 鳥人間コンテスト大会(２００７年)出場機 諸元表</a:t>
          </a:r>
        </a:p>
      </xdr:txBody>
    </xdr:sp>
    <xdr:clientData/>
  </xdr:oneCellAnchor>
  <xdr:twoCellAnchor>
    <xdr:from>
      <xdr:col>32</xdr:col>
      <xdr:colOff>38100</xdr:colOff>
      <xdr:row>38</xdr:row>
      <xdr:rowOff>257175</xdr:rowOff>
    </xdr:from>
    <xdr:to>
      <xdr:col>34</xdr:col>
      <xdr:colOff>9525</xdr:colOff>
      <xdr:row>47</xdr:row>
      <xdr:rowOff>9525</xdr:rowOff>
    </xdr:to>
    <xdr:sp>
      <xdr:nvSpPr>
        <xdr:cNvPr id="2" name="Line 4"/>
        <xdr:cNvSpPr>
          <a:spLocks/>
        </xdr:cNvSpPr>
      </xdr:nvSpPr>
      <xdr:spPr>
        <a:xfrm flipH="1" flipV="1">
          <a:off x="16744950" y="11734800"/>
          <a:ext cx="143827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95250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23875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  <xdr:twoCellAnchor>
    <xdr:from>
      <xdr:col>10</xdr:col>
      <xdr:colOff>180975</xdr:colOff>
      <xdr:row>22</xdr:row>
      <xdr:rowOff>85725</xdr:rowOff>
    </xdr:from>
    <xdr:to>
      <xdr:col>14</xdr:col>
      <xdr:colOff>609600</xdr:colOff>
      <xdr:row>23</xdr:row>
      <xdr:rowOff>152400</xdr:rowOff>
    </xdr:to>
    <xdr:sp>
      <xdr:nvSpPr>
        <xdr:cNvPr id="2" name="AutoShape 21"/>
        <xdr:cNvSpPr>
          <a:spLocks/>
        </xdr:cNvSpPr>
      </xdr:nvSpPr>
      <xdr:spPr>
        <a:xfrm>
          <a:off x="7038975" y="4095750"/>
          <a:ext cx="3171825" cy="238125"/>
        </a:xfrm>
        <a:prstGeom prst="wedgeRectCallout">
          <a:avLst>
            <a:gd name="adj1" fmla="val -64398"/>
            <a:gd name="adj2" fmla="val -17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試験飛行結果は、大会当日　再確認します。</a:t>
          </a:r>
        </a:p>
      </xdr:txBody>
    </xdr:sp>
    <xdr:clientData/>
  </xdr:twoCellAnchor>
  <xdr:twoCellAnchor>
    <xdr:from>
      <xdr:col>2</xdr:col>
      <xdr:colOff>0</xdr:colOff>
      <xdr:row>31</xdr:row>
      <xdr:rowOff>161925</xdr:rowOff>
    </xdr:from>
    <xdr:to>
      <xdr:col>6</xdr:col>
      <xdr:colOff>57150</xdr:colOff>
      <xdr:row>33</xdr:row>
      <xdr:rowOff>76200</xdr:rowOff>
    </xdr:to>
    <xdr:sp>
      <xdr:nvSpPr>
        <xdr:cNvPr id="3" name="AutoShape 22"/>
        <xdr:cNvSpPr>
          <a:spLocks/>
        </xdr:cNvSpPr>
      </xdr:nvSpPr>
      <xdr:spPr>
        <a:xfrm>
          <a:off x="1476375" y="5924550"/>
          <a:ext cx="2476500" cy="257175"/>
        </a:xfrm>
        <a:prstGeom prst="wedgeRectCallout">
          <a:avLst>
            <a:gd name="adj1" fmla="val -57106"/>
            <a:gd name="adj2" fmla="val -2552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大会結果は、大会当日記入します。</a:t>
          </a:r>
        </a:p>
      </xdr:txBody>
    </xdr:sp>
    <xdr:clientData/>
  </xdr:twoCellAnchor>
  <xdr:twoCellAnchor>
    <xdr:from>
      <xdr:col>12</xdr:col>
      <xdr:colOff>142875</xdr:colOff>
      <xdr:row>27</xdr:row>
      <xdr:rowOff>0</xdr:rowOff>
    </xdr:from>
    <xdr:to>
      <xdr:col>18</xdr:col>
      <xdr:colOff>619125</xdr:colOff>
      <xdr:row>31</xdr:row>
      <xdr:rowOff>47625</xdr:rowOff>
    </xdr:to>
    <xdr:sp>
      <xdr:nvSpPr>
        <xdr:cNvPr id="4" name="AutoShape 23"/>
        <xdr:cNvSpPr>
          <a:spLocks/>
        </xdr:cNvSpPr>
      </xdr:nvSpPr>
      <xdr:spPr>
        <a:xfrm>
          <a:off x="8372475" y="4867275"/>
          <a:ext cx="4591050" cy="952500"/>
        </a:xfrm>
        <a:prstGeom prst="wedgeRectCallout">
          <a:avLst>
            <a:gd name="adj1" fmla="val -61824"/>
            <a:gd name="adj2" fmla="val -93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機体の特徴、（木製桁、自作ｶｰﾎﾞﾝﾊﾟｲﾌﾟ、2人乗り、双発など）
機体のｺﾝｾﾌﾟﾄ（小型高速など）
目標成績　（1km以上、3位以内、ﾃﾚﾋﾞに長く映るなど）
を手身近に記入して下さい</a:t>
          </a:r>
        </a:p>
      </xdr:txBody>
    </xdr:sp>
    <xdr:clientData/>
  </xdr:twoCellAnchor>
  <xdr:twoCellAnchor>
    <xdr:from>
      <xdr:col>10</xdr:col>
      <xdr:colOff>257175</xdr:colOff>
      <xdr:row>15</xdr:row>
      <xdr:rowOff>123825</xdr:rowOff>
    </xdr:from>
    <xdr:to>
      <xdr:col>15</xdr:col>
      <xdr:colOff>409575</xdr:colOff>
      <xdr:row>16</xdr:row>
      <xdr:rowOff>161925</xdr:rowOff>
    </xdr:to>
    <xdr:sp>
      <xdr:nvSpPr>
        <xdr:cNvPr id="5" name="AutoShape 24"/>
        <xdr:cNvSpPr>
          <a:spLocks/>
        </xdr:cNvSpPr>
      </xdr:nvSpPr>
      <xdr:spPr>
        <a:xfrm>
          <a:off x="7115175" y="2933700"/>
          <a:ext cx="3581400" cy="209550"/>
        </a:xfrm>
        <a:prstGeom prst="wedgeRectCallout">
          <a:avLst>
            <a:gd name="adj1" fmla="val -62055"/>
            <a:gd name="adj2" fmla="val -144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ﾊﾟｲﾛｯﾄの出力を何ﾜｯﾄＸ持続時間で記入してください。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38100</xdr:rowOff>
    </xdr:from>
    <xdr:to>
      <xdr:col>3</xdr:col>
      <xdr:colOff>466725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38100"/>
          <a:ext cx="2314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タイムトライアル部門結果記入表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95250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23875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95250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23875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14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95250</xdr:rowOff>
    </xdr:from>
    <xdr:to>
      <xdr:col>1</xdr:col>
      <xdr:colOff>809625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575" y="523875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機体データ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3">
      <selection activeCell="I15" sqref="I15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499</v>
      </c>
      <c r="C1" s="38"/>
      <c r="D1" s="2" t="s">
        <v>1</v>
      </c>
      <c r="E1" s="271" t="s">
        <v>500</v>
      </c>
      <c r="F1" s="4"/>
      <c r="G1" s="2" t="s">
        <v>2</v>
      </c>
      <c r="H1" s="2"/>
      <c r="I1" s="270" t="s">
        <v>422</v>
      </c>
      <c r="J1" s="5"/>
    </row>
    <row r="2" spans="7:10" ht="12">
      <c r="G2" s="35" t="s">
        <v>230</v>
      </c>
      <c r="I2" s="291" t="s">
        <v>231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28.9</v>
      </c>
      <c r="E5" s="9" t="s">
        <v>5</v>
      </c>
      <c r="F5" s="10" t="s">
        <v>6</v>
      </c>
      <c r="G5" s="39" t="s">
        <v>7</v>
      </c>
      <c r="H5" s="8"/>
      <c r="I5" s="59">
        <v>1.78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7.94</v>
      </c>
      <c r="E6" s="13" t="s">
        <v>5</v>
      </c>
      <c r="F6" s="14"/>
      <c r="G6" s="40" t="s">
        <v>4</v>
      </c>
      <c r="H6" s="12"/>
      <c r="I6" s="61">
        <v>2.95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>
        <v>3.49</v>
      </c>
      <c r="E7" s="13" t="s">
        <v>5</v>
      </c>
      <c r="F7" s="14"/>
      <c r="G7" s="40" t="s">
        <v>11</v>
      </c>
      <c r="H7" s="12"/>
      <c r="I7" s="64" t="s">
        <v>552</v>
      </c>
      <c r="J7" s="13"/>
      <c r="K7" s="6">
        <v>7</v>
      </c>
      <c r="L7" s="6">
        <v>4.45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38</v>
      </c>
      <c r="E8" s="13" t="s">
        <v>14</v>
      </c>
      <c r="F8" s="14"/>
      <c r="G8" s="40" t="s">
        <v>15</v>
      </c>
      <c r="H8" s="12"/>
      <c r="I8" s="61">
        <v>0.31</v>
      </c>
      <c r="J8" s="13"/>
      <c r="K8" s="6">
        <v>8</v>
      </c>
      <c r="L8" s="290">
        <f>I5*L7/(D12*D12/D5)</f>
        <v>0.3114718632683681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91</v>
      </c>
      <c r="E9" s="13" t="s">
        <v>14</v>
      </c>
      <c r="F9" s="15"/>
      <c r="G9" s="41" t="s">
        <v>17</v>
      </c>
      <c r="H9" s="16"/>
      <c r="I9" s="63">
        <v>1.478</v>
      </c>
      <c r="J9" s="17"/>
      <c r="K9" s="6">
        <v>9</v>
      </c>
      <c r="L9" s="290">
        <f>I5*L7*L7/(D12^3/D5^2)</f>
        <v>1.4775669116793981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202</v>
      </c>
      <c r="E10" s="13" t="s">
        <v>19</v>
      </c>
      <c r="F10" s="14" t="s">
        <v>20</v>
      </c>
      <c r="G10" s="40" t="s">
        <v>7</v>
      </c>
      <c r="H10" s="12"/>
      <c r="I10" s="61">
        <v>1.79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7.4</v>
      </c>
      <c r="E11" s="17" t="s">
        <v>22</v>
      </c>
      <c r="F11" s="14"/>
      <c r="G11" s="40" t="s">
        <v>4</v>
      </c>
      <c r="H11" s="12"/>
      <c r="I11" s="61">
        <v>2.38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27.11</v>
      </c>
      <c r="E12" s="13" t="s">
        <v>8</v>
      </c>
      <c r="F12" s="14"/>
      <c r="G12" s="40" t="s">
        <v>11</v>
      </c>
      <c r="H12" s="12"/>
      <c r="I12" s="64" t="s">
        <v>552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30.8</v>
      </c>
      <c r="E13" s="13"/>
      <c r="F13" s="14"/>
      <c r="G13" s="49" t="s">
        <v>15</v>
      </c>
      <c r="H13" s="19"/>
      <c r="I13" s="65">
        <v>0.0128</v>
      </c>
      <c r="J13" s="20"/>
      <c r="K13" s="6">
        <v>13</v>
      </c>
      <c r="L13" s="21">
        <f>D5*D5/D12</f>
        <v>30.808188860199188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550</v>
      </c>
      <c r="E14" s="13"/>
      <c r="F14" s="15"/>
      <c r="G14" s="41" t="s">
        <v>17</v>
      </c>
      <c r="H14" s="16"/>
      <c r="I14" s="63">
        <v>0.0025</v>
      </c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>
        <v>33</v>
      </c>
      <c r="E15" s="17" t="s">
        <v>26</v>
      </c>
      <c r="F15" s="14" t="s">
        <v>27</v>
      </c>
      <c r="G15" s="66">
        <v>250</v>
      </c>
      <c r="H15" s="22" t="s">
        <v>149</v>
      </c>
      <c r="I15" s="66">
        <v>20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150</v>
      </c>
      <c r="E17" s="13" t="s">
        <v>32</v>
      </c>
      <c r="F17" s="11"/>
      <c r="G17" s="49" t="s">
        <v>33</v>
      </c>
      <c r="H17" s="19"/>
      <c r="I17" s="67">
        <v>90</v>
      </c>
      <c r="J17" s="43" t="s">
        <v>32</v>
      </c>
      <c r="K17" s="6">
        <v>17</v>
      </c>
      <c r="L17" s="6">
        <v>5.6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40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1">
        <f>I10*L17/(D12*D5)</f>
        <v>0.012794216564834539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0.0024791561509713983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381</v>
      </c>
      <c r="G21" s="269">
        <v>39278</v>
      </c>
      <c r="H21" s="28"/>
      <c r="J21" s="29"/>
      <c r="K21" s="6">
        <v>21</v>
      </c>
      <c r="U21" s="6" t="s">
        <v>382</v>
      </c>
    </row>
    <row r="22" spans="1:21" ht="13.5" customHeight="1">
      <c r="A22" s="11"/>
      <c r="B22" s="18" t="s">
        <v>47</v>
      </c>
      <c r="C22" s="53" t="s">
        <v>44</v>
      </c>
      <c r="D22" s="18" t="s">
        <v>383</v>
      </c>
      <c r="E22" s="55" t="s">
        <v>44</v>
      </c>
      <c r="F22" s="28" t="s">
        <v>384</v>
      </c>
      <c r="G22" s="225">
        <v>20</v>
      </c>
      <c r="H22" s="28" t="s">
        <v>385</v>
      </c>
      <c r="I22" s="224">
        <v>1</v>
      </c>
      <c r="J22" s="29" t="s">
        <v>386</v>
      </c>
      <c r="K22" s="6">
        <v>22</v>
      </c>
      <c r="U22" s="6" t="s">
        <v>387</v>
      </c>
    </row>
    <row r="23" spans="1:11" ht="13.5" customHeight="1">
      <c r="A23" s="11"/>
      <c r="B23" s="18" t="s">
        <v>48</v>
      </c>
      <c r="C23" s="53" t="s">
        <v>44</v>
      </c>
      <c r="D23" s="18" t="s">
        <v>388</v>
      </c>
      <c r="E23" s="55" t="s">
        <v>144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389</v>
      </c>
      <c r="E24" s="55" t="s">
        <v>44</v>
      </c>
      <c r="F24" s="30" t="s">
        <v>37</v>
      </c>
      <c r="G24" s="323" t="s">
        <v>626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390</v>
      </c>
      <c r="C25" s="53" t="s">
        <v>44</v>
      </c>
      <c r="D25" s="18" t="s">
        <v>391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392</v>
      </c>
      <c r="E26" s="55" t="s">
        <v>144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35.68</v>
      </c>
      <c r="E29" s="2" t="s">
        <v>40</v>
      </c>
      <c r="F29" s="3">
        <v>4</v>
      </c>
      <c r="G29" s="5" t="s">
        <v>41</v>
      </c>
      <c r="H29" s="3"/>
      <c r="I29" s="2" t="s">
        <v>42</v>
      </c>
      <c r="J29" s="34">
        <v>0.28958333333333336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G16" sqref="G16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514</v>
      </c>
      <c r="C1" s="38"/>
      <c r="D1" s="2" t="s">
        <v>1</v>
      </c>
      <c r="E1" s="271" t="s">
        <v>515</v>
      </c>
      <c r="F1" s="4"/>
      <c r="G1" s="2" t="s">
        <v>2</v>
      </c>
      <c r="H1" s="2"/>
      <c r="I1" s="270" t="s">
        <v>435</v>
      </c>
      <c r="J1" s="5"/>
    </row>
    <row r="2" spans="7:10" ht="12">
      <c r="G2" s="35" t="s">
        <v>230</v>
      </c>
      <c r="I2" s="291" t="s">
        <v>231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33</v>
      </c>
      <c r="E5" s="9" t="s">
        <v>5</v>
      </c>
      <c r="F5" s="10" t="s">
        <v>6</v>
      </c>
      <c r="G5" s="39" t="s">
        <v>7</v>
      </c>
      <c r="H5" s="8"/>
      <c r="I5" s="59"/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/>
      <c r="E6" s="13" t="s">
        <v>5</v>
      </c>
      <c r="F6" s="14"/>
      <c r="G6" s="40" t="s">
        <v>4</v>
      </c>
      <c r="H6" s="12"/>
      <c r="I6" s="61"/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/>
      <c r="E7" s="13" t="s">
        <v>5</v>
      </c>
      <c r="F7" s="14"/>
      <c r="G7" s="40" t="s">
        <v>11</v>
      </c>
      <c r="H7" s="12"/>
      <c r="I7" s="64" t="s">
        <v>569</v>
      </c>
      <c r="J7" s="13"/>
      <c r="K7" s="6">
        <v>7</v>
      </c>
      <c r="L7" s="6">
        <v>4.82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43</v>
      </c>
      <c r="E8" s="13" t="s">
        <v>14</v>
      </c>
      <c r="F8" s="14"/>
      <c r="G8" s="40" t="s">
        <v>15</v>
      </c>
      <c r="H8" s="12"/>
      <c r="I8" s="61"/>
      <c r="J8" s="13"/>
      <c r="K8" s="6">
        <v>8</v>
      </c>
      <c r="L8" s="290" t="e">
        <f>I5*L7/(D12*D12/D5)</f>
        <v>#DIV/0!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101</v>
      </c>
      <c r="E9" s="13" t="s">
        <v>14</v>
      </c>
      <c r="F9" s="15"/>
      <c r="G9" s="41" t="s">
        <v>17</v>
      </c>
      <c r="H9" s="16"/>
      <c r="I9" s="63"/>
      <c r="J9" s="17"/>
      <c r="K9" s="6">
        <v>9</v>
      </c>
      <c r="L9" s="290" t="e">
        <f>I5*L7*L7/(D12^3/D5^2)</f>
        <v>#DIV/0!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230</v>
      </c>
      <c r="E10" s="13" t="s">
        <v>19</v>
      </c>
      <c r="F10" s="14" t="s">
        <v>20</v>
      </c>
      <c r="G10" s="40" t="s">
        <v>7</v>
      </c>
      <c r="H10" s="12"/>
      <c r="I10" s="61"/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7.3</v>
      </c>
      <c r="E11" s="17" t="s">
        <v>22</v>
      </c>
      <c r="F11" s="14"/>
      <c r="G11" s="40" t="s">
        <v>4</v>
      </c>
      <c r="H11" s="12"/>
      <c r="I11" s="61"/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/>
      <c r="E12" s="13" t="s">
        <v>8</v>
      </c>
      <c r="F12" s="14"/>
      <c r="G12" s="40" t="s">
        <v>11</v>
      </c>
      <c r="H12" s="12"/>
      <c r="I12" s="64" t="s">
        <v>570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/>
      <c r="E13" s="13"/>
      <c r="F13" s="14"/>
      <c r="G13" s="49" t="s">
        <v>15</v>
      </c>
      <c r="H13" s="19"/>
      <c r="I13" s="65"/>
      <c r="J13" s="20"/>
      <c r="K13" s="6">
        <v>13</v>
      </c>
      <c r="L13" s="21" t="e">
        <f>D5*D5/D12</f>
        <v>#DIV/0!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/>
      <c r="E14" s="13"/>
      <c r="F14" s="15"/>
      <c r="G14" s="41" t="s">
        <v>17</v>
      </c>
      <c r="H14" s="16"/>
      <c r="I14" s="63"/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>
        <v>35</v>
      </c>
      <c r="E15" s="17" t="s">
        <v>26</v>
      </c>
      <c r="F15" s="14" t="s">
        <v>27</v>
      </c>
      <c r="G15" s="66">
        <v>236</v>
      </c>
      <c r="H15" s="22" t="s">
        <v>149</v>
      </c>
      <c r="I15" s="66">
        <v>60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3.1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135</v>
      </c>
      <c r="E17" s="13" t="s">
        <v>32</v>
      </c>
      <c r="F17" s="11"/>
      <c r="G17" s="49" t="s">
        <v>33</v>
      </c>
      <c r="H17" s="19"/>
      <c r="I17" s="67">
        <v>90</v>
      </c>
      <c r="J17" s="43" t="s">
        <v>32</v>
      </c>
      <c r="K17" s="6">
        <v>17</v>
      </c>
      <c r="L17" s="6">
        <v>5.36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32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 t="e">
        <f>I10*L17/(D12*D5)</f>
        <v>#DIV/0!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 t="e">
        <f>I10*L17*L17/(D12*D5^2)</f>
        <v>#DIV/0!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144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423</v>
      </c>
      <c r="G21" s="269" t="s">
        <v>571</v>
      </c>
      <c r="H21" s="28"/>
      <c r="J21" s="29"/>
      <c r="K21" s="6">
        <v>21</v>
      </c>
      <c r="U21" s="6" t="s">
        <v>424</v>
      </c>
    </row>
    <row r="22" spans="1:21" ht="13.5" customHeight="1">
      <c r="A22" s="11"/>
      <c r="B22" s="18" t="s">
        <v>47</v>
      </c>
      <c r="C22" s="53" t="s">
        <v>44</v>
      </c>
      <c r="D22" s="18" t="s">
        <v>425</v>
      </c>
      <c r="E22" s="55" t="s">
        <v>44</v>
      </c>
      <c r="F22" s="28" t="s">
        <v>426</v>
      </c>
      <c r="G22" s="225" t="s">
        <v>572</v>
      </c>
      <c r="H22" s="28" t="s">
        <v>427</v>
      </c>
      <c r="I22" s="224" t="s">
        <v>573</v>
      </c>
      <c r="J22" s="29" t="s">
        <v>428</v>
      </c>
      <c r="K22" s="6">
        <v>22</v>
      </c>
      <c r="U22" s="6" t="s">
        <v>429</v>
      </c>
    </row>
    <row r="23" spans="1:11" ht="13.5" customHeight="1">
      <c r="A23" s="11"/>
      <c r="B23" s="18" t="s">
        <v>48</v>
      </c>
      <c r="C23" s="53" t="s">
        <v>44</v>
      </c>
      <c r="D23" s="18" t="s">
        <v>430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431</v>
      </c>
      <c r="E24" s="55" t="s">
        <v>44</v>
      </c>
      <c r="F24" s="30" t="s">
        <v>37</v>
      </c>
      <c r="G24" s="323"/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432</v>
      </c>
      <c r="C25" s="53" t="s">
        <v>44</v>
      </c>
      <c r="D25" s="18" t="s">
        <v>433</v>
      </c>
      <c r="E25" s="55" t="s">
        <v>144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44</v>
      </c>
      <c r="D26" s="18" t="s">
        <v>434</v>
      </c>
      <c r="E26" s="55" t="s">
        <v>144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65.68</v>
      </c>
      <c r="E29" s="2" t="s">
        <v>40</v>
      </c>
      <c r="F29" s="3">
        <v>10</v>
      </c>
      <c r="G29" s="5" t="s">
        <v>41</v>
      </c>
      <c r="H29" s="3"/>
      <c r="I29" s="2" t="s">
        <v>42</v>
      </c>
      <c r="J29" s="34">
        <v>0.4395833333333334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D16" sqref="D16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516</v>
      </c>
      <c r="C1" s="38"/>
      <c r="D1" s="2" t="s">
        <v>1</v>
      </c>
      <c r="E1" s="271" t="s">
        <v>517</v>
      </c>
      <c r="F1" s="4"/>
      <c r="G1" s="2" t="s">
        <v>2</v>
      </c>
      <c r="H1" s="2"/>
      <c r="I1" s="270" t="s">
        <v>393</v>
      </c>
      <c r="J1" s="5"/>
    </row>
    <row r="2" spans="7:10" ht="12">
      <c r="G2" s="35" t="s">
        <v>230</v>
      </c>
      <c r="I2" s="291" t="s">
        <v>231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30</v>
      </c>
      <c r="E5" s="9" t="s">
        <v>5</v>
      </c>
      <c r="F5" s="10" t="s">
        <v>6</v>
      </c>
      <c r="G5" s="39" t="s">
        <v>7</v>
      </c>
      <c r="H5" s="8"/>
      <c r="I5" s="59">
        <v>6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/>
      <c r="E6" s="13" t="s">
        <v>5</v>
      </c>
      <c r="F6" s="14"/>
      <c r="G6" s="40" t="s">
        <v>4</v>
      </c>
      <c r="H6" s="12"/>
      <c r="I6" s="61">
        <v>8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/>
      <c r="E7" s="13" t="s">
        <v>5</v>
      </c>
      <c r="F7" s="14"/>
      <c r="G7" s="40" t="s">
        <v>11</v>
      </c>
      <c r="H7" s="12"/>
      <c r="I7" s="64" t="s">
        <v>574</v>
      </c>
      <c r="J7" s="13"/>
      <c r="K7" s="6">
        <v>7</v>
      </c>
      <c r="L7" s="6">
        <v>4.82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43</v>
      </c>
      <c r="E8" s="13" t="s">
        <v>14</v>
      </c>
      <c r="F8" s="14"/>
      <c r="G8" s="40" t="s">
        <v>15</v>
      </c>
      <c r="H8" s="12"/>
      <c r="I8" s="61">
        <v>0.7</v>
      </c>
      <c r="J8" s="13"/>
      <c r="K8" s="6">
        <v>8</v>
      </c>
      <c r="L8" s="290">
        <f>I5*L7/(D12*D12/D5)</f>
        <v>0.6884348343582622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108</v>
      </c>
      <c r="E9" s="13" t="s">
        <v>14</v>
      </c>
      <c r="F9" s="15"/>
      <c r="G9" s="41" t="s">
        <v>17</v>
      </c>
      <c r="H9" s="16"/>
      <c r="I9" s="63"/>
      <c r="J9" s="17"/>
      <c r="K9" s="6">
        <v>9</v>
      </c>
      <c r="L9" s="290">
        <f>I5*L7*L7/(D12^3/D5^2)</f>
        <v>2.8041599168508378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250</v>
      </c>
      <c r="E10" s="13" t="s">
        <v>19</v>
      </c>
      <c r="F10" s="14" t="s">
        <v>20</v>
      </c>
      <c r="G10" s="40" t="s">
        <v>7</v>
      </c>
      <c r="H10" s="12"/>
      <c r="I10" s="61"/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6.8</v>
      </c>
      <c r="E11" s="17" t="s">
        <v>22</v>
      </c>
      <c r="F11" s="14"/>
      <c r="G11" s="40" t="s">
        <v>4</v>
      </c>
      <c r="H11" s="12"/>
      <c r="I11" s="61"/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35.5</v>
      </c>
      <c r="E12" s="13" t="s">
        <v>8</v>
      </c>
      <c r="F12" s="14"/>
      <c r="G12" s="40" t="s">
        <v>11</v>
      </c>
      <c r="H12" s="12"/>
      <c r="I12" s="64"/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25.3</v>
      </c>
      <c r="E13" s="13"/>
      <c r="F13" s="14"/>
      <c r="G13" s="49" t="s">
        <v>15</v>
      </c>
      <c r="H13" s="19"/>
      <c r="I13" s="65"/>
      <c r="J13" s="20"/>
      <c r="K13" s="6">
        <v>13</v>
      </c>
      <c r="L13" s="21">
        <f>D5*D5/D12</f>
        <v>25.35211267605634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574</v>
      </c>
      <c r="E14" s="13"/>
      <c r="F14" s="15"/>
      <c r="G14" s="41" t="s">
        <v>17</v>
      </c>
      <c r="H14" s="16"/>
      <c r="I14" s="63"/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>
        <v>-60</v>
      </c>
      <c r="E15" s="17" t="s">
        <v>26</v>
      </c>
      <c r="F15" s="14" t="s">
        <v>27</v>
      </c>
      <c r="G15" s="66">
        <v>250</v>
      </c>
      <c r="H15" s="22" t="s">
        <v>149</v>
      </c>
      <c r="I15" s="66">
        <v>10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2.8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190</v>
      </c>
      <c r="E17" s="13" t="s">
        <v>32</v>
      </c>
      <c r="F17" s="11"/>
      <c r="G17" s="49" t="s">
        <v>33</v>
      </c>
      <c r="H17" s="19"/>
      <c r="I17" s="67">
        <v>95</v>
      </c>
      <c r="J17" s="43" t="s">
        <v>32</v>
      </c>
      <c r="K17" s="6">
        <v>17</v>
      </c>
      <c r="L17" s="6">
        <v>5.36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29.4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18" t="s">
        <v>575</v>
      </c>
      <c r="D21" s="18" t="s">
        <v>156</v>
      </c>
      <c r="E21" s="55" t="s">
        <v>144</v>
      </c>
      <c r="F21" s="28" t="s">
        <v>381</v>
      </c>
      <c r="G21" s="269" t="s">
        <v>576</v>
      </c>
      <c r="H21" s="28"/>
      <c r="J21" s="29"/>
      <c r="K21" s="6">
        <v>21</v>
      </c>
      <c r="U21" s="6" t="s">
        <v>382</v>
      </c>
    </row>
    <row r="22" spans="1:21" ht="13.5" customHeight="1">
      <c r="A22" s="11"/>
      <c r="B22" s="18" t="s">
        <v>47</v>
      </c>
      <c r="C22" s="300" t="s">
        <v>44</v>
      </c>
      <c r="D22" s="18" t="s">
        <v>383</v>
      </c>
      <c r="E22" s="55" t="s">
        <v>44</v>
      </c>
      <c r="F22" s="28" t="s">
        <v>384</v>
      </c>
      <c r="G22" s="225" t="s">
        <v>577</v>
      </c>
      <c r="H22" s="28" t="s">
        <v>385</v>
      </c>
      <c r="I22" s="224" t="s">
        <v>578</v>
      </c>
      <c r="J22" s="29" t="s">
        <v>386</v>
      </c>
      <c r="K22" s="6">
        <v>22</v>
      </c>
      <c r="U22" s="6" t="s">
        <v>387</v>
      </c>
    </row>
    <row r="23" spans="1:11" ht="13.5" customHeight="1">
      <c r="A23" s="11"/>
      <c r="B23" s="18" t="s">
        <v>48</v>
      </c>
      <c r="C23" s="53" t="s">
        <v>44</v>
      </c>
      <c r="D23" s="18" t="s">
        <v>388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389</v>
      </c>
      <c r="E24" s="55" t="s">
        <v>44</v>
      </c>
      <c r="F24" s="30" t="s">
        <v>37</v>
      </c>
      <c r="G24" s="323" t="s">
        <v>579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390</v>
      </c>
      <c r="C25" s="53" t="s">
        <v>44</v>
      </c>
      <c r="D25" s="18" t="s">
        <v>391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44</v>
      </c>
      <c r="D26" s="18" t="s">
        <v>392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325.13</v>
      </c>
      <c r="E29" s="2" t="s">
        <v>40</v>
      </c>
      <c r="F29" s="3">
        <v>54</v>
      </c>
      <c r="G29" s="5" t="s">
        <v>41</v>
      </c>
      <c r="H29" s="3"/>
      <c r="I29" s="2" t="s">
        <v>42</v>
      </c>
      <c r="J29" s="34">
        <v>0.4479166666666667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 C22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J30" sqref="J30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518</v>
      </c>
      <c r="C1" s="38"/>
      <c r="D1" s="2" t="s">
        <v>1</v>
      </c>
      <c r="E1" s="271" t="s">
        <v>519</v>
      </c>
      <c r="F1" s="4"/>
      <c r="G1" s="2" t="s">
        <v>2</v>
      </c>
      <c r="H1" s="2"/>
      <c r="I1" s="270" t="s">
        <v>366</v>
      </c>
      <c r="J1" s="5"/>
    </row>
    <row r="2" spans="7:10" ht="12">
      <c r="G2" s="35" t="s">
        <v>230</v>
      </c>
      <c r="I2" s="291" t="s">
        <v>231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29.5</v>
      </c>
      <c r="E5" s="9" t="s">
        <v>5</v>
      </c>
      <c r="F5" s="10" t="s">
        <v>6</v>
      </c>
      <c r="G5" s="39" t="s">
        <v>7</v>
      </c>
      <c r="H5" s="8"/>
      <c r="I5" s="59">
        <v>3.768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8.5</v>
      </c>
      <c r="E6" s="13" t="s">
        <v>5</v>
      </c>
      <c r="F6" s="14"/>
      <c r="G6" s="40" t="s">
        <v>4</v>
      </c>
      <c r="H6" s="12"/>
      <c r="I6" s="61">
        <v>4.8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>
        <v>3.3</v>
      </c>
      <c r="E7" s="13" t="s">
        <v>5</v>
      </c>
      <c r="F7" s="14"/>
      <c r="G7" s="40" t="s">
        <v>11</v>
      </c>
      <c r="H7" s="12"/>
      <c r="I7" s="64" t="s">
        <v>552</v>
      </c>
      <c r="J7" s="13"/>
      <c r="K7" s="6">
        <v>7</v>
      </c>
      <c r="L7" s="6">
        <v>5.85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45</v>
      </c>
      <c r="E8" s="13" t="s">
        <v>14</v>
      </c>
      <c r="F8" s="14"/>
      <c r="G8" s="40" t="s">
        <v>15</v>
      </c>
      <c r="H8" s="12"/>
      <c r="I8" s="61">
        <v>0.717</v>
      </c>
      <c r="J8" s="13"/>
      <c r="K8" s="6">
        <v>8</v>
      </c>
      <c r="L8" s="290">
        <f>I5*L7/(D12*D12/D5)</f>
        <v>0.7174828310181927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107</v>
      </c>
      <c r="E9" s="13" t="s">
        <v>14</v>
      </c>
      <c r="F9" s="15"/>
      <c r="G9" s="41" t="s">
        <v>17</v>
      </c>
      <c r="H9" s="16"/>
      <c r="I9" s="63"/>
      <c r="J9" s="17"/>
      <c r="K9" s="6">
        <v>9</v>
      </c>
      <c r="L9" s="290">
        <f>I5*L7*L7/(D12^3/D5^2)</f>
        <v>4.112924748811313</v>
      </c>
      <c r="M9" s="6" t="s">
        <v>226</v>
      </c>
    </row>
    <row r="10" spans="1:11" ht="13.5" customHeight="1">
      <c r="A10" s="11"/>
      <c r="B10" s="12" t="s">
        <v>18</v>
      </c>
      <c r="C10" s="60"/>
      <c r="D10" s="61"/>
      <c r="E10" s="13" t="s">
        <v>19</v>
      </c>
      <c r="F10" s="14" t="s">
        <v>20</v>
      </c>
      <c r="G10" s="40" t="s">
        <v>7</v>
      </c>
      <c r="H10" s="12"/>
      <c r="I10" s="61">
        <v>1.8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</v>
      </c>
      <c r="E11" s="17" t="s">
        <v>22</v>
      </c>
      <c r="F11" s="14"/>
      <c r="G11" s="40" t="s">
        <v>4</v>
      </c>
      <c r="H11" s="12"/>
      <c r="I11" s="61">
        <v>2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30.105</v>
      </c>
      <c r="E12" s="13" t="s">
        <v>8</v>
      </c>
      <c r="F12" s="14"/>
      <c r="G12" s="40" t="s">
        <v>11</v>
      </c>
      <c r="H12" s="12"/>
      <c r="I12" s="64" t="s">
        <v>552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28.907</v>
      </c>
      <c r="E13" s="13"/>
      <c r="F13" s="14"/>
      <c r="G13" s="49" t="s">
        <v>15</v>
      </c>
      <c r="H13" s="19"/>
      <c r="I13" s="65">
        <v>0.342</v>
      </c>
      <c r="J13" s="20"/>
      <c r="K13" s="6">
        <v>13</v>
      </c>
      <c r="L13" s="21">
        <f>D5*D5/D12</f>
        <v>28.90715827935559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550</v>
      </c>
      <c r="E14" s="13"/>
      <c r="F14" s="15"/>
      <c r="G14" s="41" t="s">
        <v>17</v>
      </c>
      <c r="H14" s="16"/>
      <c r="I14" s="63"/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/>
      <c r="E15" s="17" t="s">
        <v>26</v>
      </c>
      <c r="F15" s="14" t="s">
        <v>27</v>
      </c>
      <c r="G15" s="66"/>
      <c r="H15" s="22" t="s">
        <v>149</v>
      </c>
      <c r="I15" s="66"/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 t="s">
        <v>551</v>
      </c>
      <c r="E16" s="13" t="s">
        <v>5</v>
      </c>
      <c r="F16" s="14"/>
      <c r="G16" s="49" t="s">
        <v>30</v>
      </c>
      <c r="H16" s="19"/>
      <c r="I16" s="57" t="s">
        <v>45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140</v>
      </c>
      <c r="E17" s="13" t="s">
        <v>32</v>
      </c>
      <c r="F17" s="11"/>
      <c r="G17" s="49" t="s">
        <v>33</v>
      </c>
      <c r="H17" s="19"/>
      <c r="I17" s="67">
        <v>90</v>
      </c>
      <c r="J17" s="43" t="s">
        <v>32</v>
      </c>
      <c r="K17" s="6">
        <v>17</v>
      </c>
      <c r="L17" s="6">
        <v>7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40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0.014187631425603607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171</v>
      </c>
      <c r="D19" s="56">
        <v>4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0.0033665566094652627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144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354</v>
      </c>
      <c r="G21" s="269">
        <v>39279</v>
      </c>
      <c r="H21" s="28"/>
      <c r="J21" s="29"/>
      <c r="K21" s="6">
        <v>21</v>
      </c>
      <c r="U21" s="6" t="s">
        <v>355</v>
      </c>
    </row>
    <row r="22" spans="1:21" ht="13.5" customHeight="1">
      <c r="A22" s="11"/>
      <c r="B22" s="18" t="s">
        <v>47</v>
      </c>
      <c r="C22" s="53" t="s">
        <v>44</v>
      </c>
      <c r="D22" s="18" t="s">
        <v>356</v>
      </c>
      <c r="E22" s="55" t="s">
        <v>44</v>
      </c>
      <c r="F22" s="28" t="s">
        <v>357</v>
      </c>
      <c r="G22" s="225" t="s">
        <v>553</v>
      </c>
      <c r="H22" s="28" t="s">
        <v>358</v>
      </c>
      <c r="I22" s="224">
        <v>2</v>
      </c>
      <c r="J22" s="29" t="s">
        <v>359</v>
      </c>
      <c r="K22" s="6">
        <v>22</v>
      </c>
      <c r="U22" s="6" t="s">
        <v>360</v>
      </c>
    </row>
    <row r="23" spans="1:11" ht="13.5" customHeight="1">
      <c r="A23" s="11"/>
      <c r="B23" s="18" t="s">
        <v>48</v>
      </c>
      <c r="C23" s="53" t="s">
        <v>44</v>
      </c>
      <c r="D23" s="18" t="s">
        <v>361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362</v>
      </c>
      <c r="E24" s="55" t="s">
        <v>44</v>
      </c>
      <c r="F24" s="30" t="s">
        <v>37</v>
      </c>
      <c r="G24" s="323" t="s">
        <v>554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363</v>
      </c>
      <c r="C25" s="53" t="s">
        <v>44</v>
      </c>
      <c r="D25" s="18" t="s">
        <v>364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365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552.29</v>
      </c>
      <c r="E29" s="2" t="s">
        <v>40</v>
      </c>
      <c r="F29" s="3">
        <v>82</v>
      </c>
      <c r="G29" s="5" t="s">
        <v>41</v>
      </c>
      <c r="H29" s="3"/>
      <c r="I29" s="2" t="s">
        <v>42</v>
      </c>
      <c r="J29" s="34">
        <v>0.45555555555555555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J30" sqref="J30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520</v>
      </c>
      <c r="C1" s="38"/>
      <c r="D1" s="2" t="s">
        <v>1</v>
      </c>
      <c r="E1" s="271" t="s">
        <v>521</v>
      </c>
      <c r="F1" s="4"/>
      <c r="G1" s="2" t="s">
        <v>2</v>
      </c>
      <c r="H1" s="2"/>
      <c r="I1" s="270" t="s">
        <v>323</v>
      </c>
      <c r="J1" s="5"/>
    </row>
    <row r="2" spans="7:10" ht="12">
      <c r="G2" s="35" t="s">
        <v>230</v>
      </c>
      <c r="I2" s="291" t="s">
        <v>231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30.25</v>
      </c>
      <c r="E5" s="9" t="s">
        <v>5</v>
      </c>
      <c r="F5" s="10" t="s">
        <v>6</v>
      </c>
      <c r="G5" s="39" t="s">
        <v>7</v>
      </c>
      <c r="H5" s="8"/>
      <c r="I5" s="59"/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/>
      <c r="E6" s="13" t="s">
        <v>5</v>
      </c>
      <c r="F6" s="14"/>
      <c r="G6" s="40" t="s">
        <v>4</v>
      </c>
      <c r="H6" s="12"/>
      <c r="I6" s="61"/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/>
      <c r="E7" s="13" t="s">
        <v>5</v>
      </c>
      <c r="F7" s="14"/>
      <c r="G7" s="40" t="s">
        <v>11</v>
      </c>
      <c r="H7" s="12"/>
      <c r="I7" s="64"/>
      <c r="J7" s="13"/>
      <c r="K7" s="6">
        <v>7</v>
      </c>
      <c r="L7" s="6">
        <v>4.82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40</v>
      </c>
      <c r="E8" s="13" t="s">
        <v>14</v>
      </c>
      <c r="F8" s="14"/>
      <c r="G8" s="40" t="s">
        <v>15</v>
      </c>
      <c r="H8" s="12"/>
      <c r="I8" s="61"/>
      <c r="J8" s="13"/>
      <c r="K8" s="6">
        <v>8</v>
      </c>
      <c r="L8" s="290">
        <f>I5*L7/(D12*D12/D5)</f>
        <v>0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91</v>
      </c>
      <c r="E9" s="13" t="s">
        <v>14</v>
      </c>
      <c r="F9" s="15"/>
      <c r="G9" s="41" t="s">
        <v>17</v>
      </c>
      <c r="H9" s="16"/>
      <c r="I9" s="63"/>
      <c r="J9" s="17"/>
      <c r="K9" s="6">
        <v>9</v>
      </c>
      <c r="L9" s="290">
        <f>I5*L7*L7/(D12^3/D5^2)</f>
        <v>0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240</v>
      </c>
      <c r="E10" s="13" t="s">
        <v>19</v>
      </c>
      <c r="F10" s="14" t="s">
        <v>20</v>
      </c>
      <c r="G10" s="40" t="s">
        <v>7</v>
      </c>
      <c r="H10" s="12"/>
      <c r="I10" s="61"/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7.2</v>
      </c>
      <c r="E11" s="17" t="s">
        <v>22</v>
      </c>
      <c r="F11" s="14"/>
      <c r="G11" s="40" t="s">
        <v>4</v>
      </c>
      <c r="H11" s="12"/>
      <c r="I11" s="61"/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28</v>
      </c>
      <c r="E12" s="13" t="s">
        <v>8</v>
      </c>
      <c r="F12" s="14"/>
      <c r="G12" s="40" t="s">
        <v>11</v>
      </c>
      <c r="H12" s="12"/>
      <c r="I12" s="64"/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31</v>
      </c>
      <c r="E13" s="13"/>
      <c r="F13" s="14"/>
      <c r="G13" s="49" t="s">
        <v>15</v>
      </c>
      <c r="H13" s="19"/>
      <c r="I13" s="65"/>
      <c r="J13" s="20"/>
      <c r="K13" s="6">
        <v>13</v>
      </c>
      <c r="L13" s="21">
        <f>D5*D5/D12</f>
        <v>32.68080357142857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580</v>
      </c>
      <c r="E14" s="13"/>
      <c r="F14" s="15"/>
      <c r="G14" s="41" t="s">
        <v>17</v>
      </c>
      <c r="H14" s="16"/>
      <c r="I14" s="63"/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>
        <v>33</v>
      </c>
      <c r="E15" s="17" t="s">
        <v>26</v>
      </c>
      <c r="F15" s="14" t="s">
        <v>27</v>
      </c>
      <c r="G15" s="66">
        <v>240</v>
      </c>
      <c r="H15" s="22" t="s">
        <v>149</v>
      </c>
      <c r="I15" s="66">
        <v>90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3.12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150</v>
      </c>
      <c r="E17" s="13" t="s">
        <v>32</v>
      </c>
      <c r="F17" s="11"/>
      <c r="G17" s="49" t="s">
        <v>33</v>
      </c>
      <c r="H17" s="19"/>
      <c r="I17" s="67">
        <v>90</v>
      </c>
      <c r="J17" s="43" t="s">
        <v>32</v>
      </c>
      <c r="K17" s="6">
        <v>17</v>
      </c>
      <c r="L17" s="6">
        <v>5.36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30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144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311</v>
      </c>
      <c r="G21" s="269" t="s">
        <v>581</v>
      </c>
      <c r="H21" s="28"/>
      <c r="J21" s="29"/>
      <c r="K21" s="6">
        <v>21</v>
      </c>
      <c r="U21" s="6" t="s">
        <v>312</v>
      </c>
    </row>
    <row r="22" spans="1:21" ht="13.5" customHeight="1">
      <c r="A22" s="11"/>
      <c r="B22" s="18" t="s">
        <v>47</v>
      </c>
      <c r="C22" s="53" t="s">
        <v>44</v>
      </c>
      <c r="D22" s="18" t="s">
        <v>313</v>
      </c>
      <c r="E22" s="55" t="s">
        <v>44</v>
      </c>
      <c r="F22" s="28" t="s">
        <v>314</v>
      </c>
      <c r="G22" s="225" t="s">
        <v>582</v>
      </c>
      <c r="H22" s="28" t="s">
        <v>315</v>
      </c>
      <c r="I22" s="224" t="s">
        <v>583</v>
      </c>
      <c r="J22" s="29" t="s">
        <v>316</v>
      </c>
      <c r="K22" s="6">
        <v>22</v>
      </c>
      <c r="U22" s="6" t="s">
        <v>317</v>
      </c>
    </row>
    <row r="23" spans="1:11" ht="13.5" customHeight="1">
      <c r="A23" s="11"/>
      <c r="B23" s="18" t="s">
        <v>48</v>
      </c>
      <c r="C23" s="53" t="s">
        <v>144</v>
      </c>
      <c r="D23" s="18" t="s">
        <v>318</v>
      </c>
      <c r="E23" s="55" t="s">
        <v>144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319</v>
      </c>
      <c r="E24" s="55" t="s">
        <v>44</v>
      </c>
      <c r="F24" s="30" t="s">
        <v>37</v>
      </c>
      <c r="G24" s="323"/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320</v>
      </c>
      <c r="C25" s="53" t="s">
        <v>44</v>
      </c>
      <c r="D25" s="18" t="s">
        <v>321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322</v>
      </c>
      <c r="E26" s="55" t="s">
        <v>144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3998.51</v>
      </c>
      <c r="E29" s="2" t="s">
        <v>40</v>
      </c>
      <c r="F29" s="3">
        <v>1440</v>
      </c>
      <c r="G29" s="5" t="s">
        <v>41</v>
      </c>
      <c r="H29" s="3"/>
      <c r="I29" s="2" t="s">
        <v>42</v>
      </c>
      <c r="J29" s="34">
        <v>0.4666666666666666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F31" sqref="F31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522</v>
      </c>
      <c r="C1" s="38"/>
      <c r="D1" s="2" t="s">
        <v>1</v>
      </c>
      <c r="E1" s="271" t="s">
        <v>523</v>
      </c>
      <c r="F1" s="4"/>
      <c r="G1" s="2" t="s">
        <v>2</v>
      </c>
      <c r="H1" s="2"/>
      <c r="I1" s="270" t="s">
        <v>303</v>
      </c>
      <c r="J1" s="5"/>
    </row>
    <row r="2" ht="12">
      <c r="I2" s="6" t="s">
        <v>304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28</v>
      </c>
      <c r="E5" s="9" t="s">
        <v>5</v>
      </c>
      <c r="F5" s="10" t="s">
        <v>6</v>
      </c>
      <c r="G5" s="39" t="s">
        <v>7</v>
      </c>
      <c r="H5" s="8"/>
      <c r="I5" s="59">
        <v>2.97</v>
      </c>
      <c r="J5" s="9" t="s">
        <v>8</v>
      </c>
      <c r="K5" s="6">
        <v>5</v>
      </c>
    </row>
    <row r="6" spans="1:11" ht="13.5" customHeight="1">
      <c r="A6" s="11"/>
      <c r="B6" s="12" t="s">
        <v>9</v>
      </c>
      <c r="C6" s="60"/>
      <c r="D6" s="61">
        <v>8</v>
      </c>
      <c r="E6" s="13" t="s">
        <v>5</v>
      </c>
      <c r="F6" s="14"/>
      <c r="G6" s="40" t="s">
        <v>4</v>
      </c>
      <c r="H6" s="12"/>
      <c r="I6" s="61"/>
      <c r="J6" s="13" t="s">
        <v>5</v>
      </c>
      <c r="K6" s="6">
        <v>6</v>
      </c>
    </row>
    <row r="7" spans="1:11" ht="13.5" customHeight="1">
      <c r="A7" s="11"/>
      <c r="B7" s="12" t="s">
        <v>10</v>
      </c>
      <c r="C7" s="60"/>
      <c r="D7" s="61"/>
      <c r="E7" s="13" t="s">
        <v>5</v>
      </c>
      <c r="F7" s="14"/>
      <c r="G7" s="40" t="s">
        <v>11</v>
      </c>
      <c r="H7" s="12"/>
      <c r="I7" s="64" t="s">
        <v>552</v>
      </c>
      <c r="J7" s="13"/>
      <c r="K7" s="6">
        <v>7</v>
      </c>
    </row>
    <row r="8" spans="1:11" ht="13.5" customHeight="1">
      <c r="A8" s="11"/>
      <c r="B8" s="12" t="s">
        <v>13</v>
      </c>
      <c r="C8" s="60"/>
      <c r="D8" s="61">
        <v>36</v>
      </c>
      <c r="E8" s="13" t="s">
        <v>14</v>
      </c>
      <c r="F8" s="14"/>
      <c r="G8" s="40" t="s">
        <v>15</v>
      </c>
      <c r="H8" s="12"/>
      <c r="I8" s="61">
        <v>0.47</v>
      </c>
      <c r="J8" s="13"/>
      <c r="K8" s="6">
        <v>8</v>
      </c>
    </row>
    <row r="9" spans="1:11" ht="13.5" customHeight="1">
      <c r="A9" s="11"/>
      <c r="B9" s="12" t="s">
        <v>16</v>
      </c>
      <c r="C9" s="60"/>
      <c r="D9" s="61">
        <v>105</v>
      </c>
      <c r="E9" s="13" t="s">
        <v>14</v>
      </c>
      <c r="F9" s="15"/>
      <c r="G9" s="41" t="s">
        <v>17</v>
      </c>
      <c r="H9" s="16"/>
      <c r="I9" s="63"/>
      <c r="J9" s="17"/>
      <c r="K9" s="6">
        <v>9</v>
      </c>
    </row>
    <row r="10" spans="1:11" ht="13.5" customHeight="1">
      <c r="A10" s="11"/>
      <c r="B10" s="12" t="s">
        <v>18</v>
      </c>
      <c r="C10" s="60"/>
      <c r="D10" s="61">
        <v>252</v>
      </c>
      <c r="E10" s="13" t="s">
        <v>19</v>
      </c>
      <c r="F10" s="14" t="s">
        <v>20</v>
      </c>
      <c r="G10" s="40" t="s">
        <v>7</v>
      </c>
      <c r="H10" s="12"/>
      <c r="I10" s="61">
        <v>1.56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7.35</v>
      </c>
      <c r="E11" s="17" t="s">
        <v>22</v>
      </c>
      <c r="F11" s="14"/>
      <c r="G11" s="40" t="s">
        <v>4</v>
      </c>
      <c r="H11" s="12"/>
      <c r="I11" s="61"/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28</v>
      </c>
      <c r="E12" s="13" t="s">
        <v>8</v>
      </c>
      <c r="F12" s="14"/>
      <c r="G12" s="40" t="s">
        <v>11</v>
      </c>
      <c r="H12" s="12"/>
      <c r="I12" s="64" t="s">
        <v>552</v>
      </c>
      <c r="J12" s="13"/>
      <c r="K12" s="6">
        <v>12</v>
      </c>
    </row>
    <row r="13" spans="1:13" ht="13.5" customHeight="1">
      <c r="A13" s="11"/>
      <c r="B13" s="12" t="s">
        <v>24</v>
      </c>
      <c r="C13" s="60"/>
      <c r="D13" s="61">
        <v>28</v>
      </c>
      <c r="E13" s="13"/>
      <c r="F13" s="14"/>
      <c r="G13" s="49" t="s">
        <v>15</v>
      </c>
      <c r="H13" s="19"/>
      <c r="I13" s="65">
        <v>0.012</v>
      </c>
      <c r="J13" s="20"/>
      <c r="K13" s="6">
        <v>13</v>
      </c>
      <c r="L13" s="21">
        <f>D5*D5/D12</f>
        <v>28</v>
      </c>
      <c r="M13" s="223" t="s">
        <v>147</v>
      </c>
    </row>
    <row r="14" spans="1:11" ht="13.5" customHeight="1">
      <c r="A14" s="11"/>
      <c r="B14" s="12" t="s">
        <v>11</v>
      </c>
      <c r="C14" s="60"/>
      <c r="D14" s="64" t="s">
        <v>580</v>
      </c>
      <c r="E14" s="13"/>
      <c r="F14" s="15"/>
      <c r="G14" s="41" t="s">
        <v>17</v>
      </c>
      <c r="H14" s="16"/>
      <c r="I14" s="63"/>
      <c r="J14" s="17"/>
      <c r="K14" s="6">
        <v>14</v>
      </c>
    </row>
    <row r="15" spans="1:11" ht="13.5" customHeight="1">
      <c r="A15" s="15"/>
      <c r="B15" s="16" t="s">
        <v>25</v>
      </c>
      <c r="C15" s="62"/>
      <c r="D15" s="63">
        <v>31</v>
      </c>
      <c r="E15" s="17" t="s">
        <v>26</v>
      </c>
      <c r="F15" s="14" t="s">
        <v>27</v>
      </c>
      <c r="G15" s="66">
        <v>252</v>
      </c>
      <c r="H15" s="22" t="s">
        <v>149</v>
      </c>
      <c r="I15" s="66">
        <v>10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3.1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129</v>
      </c>
      <c r="E17" s="13" t="s">
        <v>32</v>
      </c>
      <c r="F17" s="11"/>
      <c r="G17" s="49" t="s">
        <v>33</v>
      </c>
      <c r="H17" s="19"/>
      <c r="I17" s="67">
        <v>86</v>
      </c>
      <c r="J17" s="43" t="s">
        <v>32</v>
      </c>
      <c r="K17" s="6">
        <v>17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29.6</v>
      </c>
      <c r="E18" s="29" t="s">
        <v>151</v>
      </c>
      <c r="F18" s="11"/>
      <c r="G18" s="276"/>
      <c r="H18" s="277"/>
      <c r="I18" s="278"/>
      <c r="J18" s="279"/>
      <c r="K18" s="6">
        <v>18</v>
      </c>
      <c r="U18" s="28"/>
    </row>
    <row r="19" spans="1:11" ht="13.5" customHeight="1">
      <c r="A19" s="15"/>
      <c r="B19" s="25" t="s">
        <v>152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</row>
    <row r="20" spans="1:11" ht="13.5" customHeight="1">
      <c r="A20" s="47" t="s">
        <v>35</v>
      </c>
      <c r="B20" s="22" t="s">
        <v>153</v>
      </c>
      <c r="C20" s="52" t="s">
        <v>144</v>
      </c>
      <c r="D20" s="22" t="s">
        <v>154</v>
      </c>
      <c r="E20" s="54" t="s">
        <v>176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155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291</v>
      </c>
      <c r="G21" s="269">
        <v>39254</v>
      </c>
      <c r="H21" s="28"/>
      <c r="J21" s="29"/>
      <c r="K21" s="6">
        <v>21</v>
      </c>
      <c r="U21" s="6" t="s">
        <v>292</v>
      </c>
    </row>
    <row r="22" spans="1:21" ht="13.5" customHeight="1">
      <c r="A22" s="11"/>
      <c r="B22" s="18" t="s">
        <v>47</v>
      </c>
      <c r="C22" s="53" t="s">
        <v>44</v>
      </c>
      <c r="D22" s="18" t="s">
        <v>293</v>
      </c>
      <c r="E22" s="55" t="s">
        <v>44</v>
      </c>
      <c r="F22" s="28" t="s">
        <v>294</v>
      </c>
      <c r="G22" s="225" t="s">
        <v>553</v>
      </c>
      <c r="H22" s="28" t="s">
        <v>295</v>
      </c>
      <c r="I22" s="224" t="s">
        <v>584</v>
      </c>
      <c r="J22" s="29" t="s">
        <v>296</v>
      </c>
      <c r="K22" s="6">
        <v>22</v>
      </c>
      <c r="U22" s="6" t="s">
        <v>297</v>
      </c>
    </row>
    <row r="23" spans="1:11" ht="13.5" customHeight="1">
      <c r="A23" s="11"/>
      <c r="B23" s="18" t="s">
        <v>48</v>
      </c>
      <c r="C23" s="53" t="s">
        <v>44</v>
      </c>
      <c r="D23" s="18" t="s">
        <v>298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299</v>
      </c>
      <c r="E24" s="55" t="s">
        <v>144</v>
      </c>
      <c r="F24" s="30" t="s">
        <v>37</v>
      </c>
      <c r="G24" s="323" t="s">
        <v>585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300</v>
      </c>
      <c r="C25" s="53" t="s">
        <v>44</v>
      </c>
      <c r="D25" s="18" t="s">
        <v>301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302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53.18</v>
      </c>
      <c r="E29" s="2" t="s">
        <v>40</v>
      </c>
      <c r="F29" s="3">
        <v>4</v>
      </c>
      <c r="G29" s="5" t="s">
        <v>41</v>
      </c>
      <c r="H29" s="3"/>
      <c r="I29" s="2" t="s">
        <v>42</v>
      </c>
      <c r="J29" s="34">
        <v>0.4763888888888889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4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</dataValidations>
  <printOptions/>
  <pageMargins left="0.61" right="0.56" top="0.64" bottom="0.38" header="0.5" footer="0.34"/>
  <pageSetup orientation="landscape" paperSize="9" scale="13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I14" sqref="I14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524</v>
      </c>
      <c r="C1" s="38"/>
      <c r="D1" s="2" t="s">
        <v>1</v>
      </c>
      <c r="E1" s="271" t="s">
        <v>525</v>
      </c>
      <c r="F1" s="4"/>
      <c r="G1" s="2" t="s">
        <v>2</v>
      </c>
      <c r="H1" s="2"/>
      <c r="I1" s="270" t="s">
        <v>407</v>
      </c>
      <c r="J1" s="5"/>
    </row>
    <row r="2" spans="7:10" ht="12">
      <c r="G2" s="35" t="s">
        <v>230</v>
      </c>
      <c r="I2" s="291" t="s">
        <v>231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30.1</v>
      </c>
      <c r="E5" s="9" t="s">
        <v>5</v>
      </c>
      <c r="F5" s="10" t="s">
        <v>6</v>
      </c>
      <c r="G5" s="39" t="s">
        <v>7</v>
      </c>
      <c r="H5" s="8"/>
      <c r="I5" s="59">
        <v>3.31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/>
      <c r="E6" s="13" t="s">
        <v>5</v>
      </c>
      <c r="F6" s="14"/>
      <c r="G6" s="40" t="s">
        <v>4</v>
      </c>
      <c r="H6" s="12"/>
      <c r="I6" s="61">
        <v>5.34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/>
      <c r="E7" s="13" t="s">
        <v>5</v>
      </c>
      <c r="F7" s="14"/>
      <c r="G7" s="40" t="s">
        <v>11</v>
      </c>
      <c r="H7" s="12"/>
      <c r="I7" s="64" t="s">
        <v>580</v>
      </c>
      <c r="J7" s="13"/>
      <c r="K7" s="6">
        <v>7</v>
      </c>
      <c r="L7" s="6">
        <v>4.82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38.5</v>
      </c>
      <c r="E8" s="13" t="s">
        <v>14</v>
      </c>
      <c r="F8" s="14"/>
      <c r="G8" s="40" t="s">
        <v>15</v>
      </c>
      <c r="H8" s="12"/>
      <c r="I8" s="61">
        <v>0.745</v>
      </c>
      <c r="J8" s="13"/>
      <c r="K8" s="6">
        <v>8</v>
      </c>
      <c r="L8" s="290">
        <f>I5*L7/(D12*D12/D5)</f>
        <v>0.7671263788329848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87</v>
      </c>
      <c r="E9" s="13" t="s">
        <v>14</v>
      </c>
      <c r="F9" s="15"/>
      <c r="G9" s="41" t="s">
        <v>17</v>
      </c>
      <c r="H9" s="16"/>
      <c r="I9" s="63"/>
      <c r="J9" s="17"/>
      <c r="K9" s="6">
        <v>9</v>
      </c>
      <c r="L9" s="290">
        <f>I5*L7*L7/(D12^3/D5^2)</f>
        <v>4.448290539322427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240</v>
      </c>
      <c r="E10" s="13" t="s">
        <v>19</v>
      </c>
      <c r="F10" s="14" t="s">
        <v>20</v>
      </c>
      <c r="G10" s="40" t="s">
        <v>7</v>
      </c>
      <c r="H10" s="12"/>
      <c r="I10" s="61">
        <v>0.799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6.9</v>
      </c>
      <c r="E11" s="17" t="s">
        <v>22</v>
      </c>
      <c r="F11" s="14"/>
      <c r="G11" s="40" t="s">
        <v>4</v>
      </c>
      <c r="H11" s="12"/>
      <c r="I11" s="61"/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25.02</v>
      </c>
      <c r="E12" s="13" t="s">
        <v>8</v>
      </c>
      <c r="F12" s="14"/>
      <c r="G12" s="40" t="s">
        <v>11</v>
      </c>
      <c r="H12" s="12"/>
      <c r="I12" s="303" t="s">
        <v>587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36.2</v>
      </c>
      <c r="E13" s="13"/>
      <c r="F13" s="14"/>
      <c r="G13" s="49" t="s">
        <v>15</v>
      </c>
      <c r="H13" s="19"/>
      <c r="I13" s="65">
        <v>0.000626</v>
      </c>
      <c r="J13" s="20"/>
      <c r="K13" s="6">
        <v>13</v>
      </c>
      <c r="L13" s="21">
        <f>D5*D5/D12</f>
        <v>36.211430855315754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586</v>
      </c>
      <c r="E14" s="13"/>
      <c r="F14" s="15"/>
      <c r="G14" s="41" t="s">
        <v>17</v>
      </c>
      <c r="H14" s="16"/>
      <c r="I14" s="63"/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/>
      <c r="E15" s="17" t="s">
        <v>26</v>
      </c>
      <c r="F15" s="14" t="s">
        <v>27</v>
      </c>
      <c r="G15" s="66">
        <v>250</v>
      </c>
      <c r="H15" s="22" t="s">
        <v>149</v>
      </c>
      <c r="I15" s="66">
        <v>2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140</v>
      </c>
      <c r="E17" s="13" t="s">
        <v>32</v>
      </c>
      <c r="F17" s="11"/>
      <c r="G17" s="49" t="s">
        <v>33</v>
      </c>
      <c r="H17" s="19"/>
      <c r="I17" s="67"/>
      <c r="J17" s="43" t="s">
        <v>32</v>
      </c>
      <c r="K17" s="6">
        <v>17</v>
      </c>
      <c r="L17" s="6">
        <v>5.36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26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0.005686666613553012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0.0010126422939748885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44</v>
      </c>
      <c r="F21" s="28" t="s">
        <v>381</v>
      </c>
      <c r="G21" s="269"/>
      <c r="H21" s="28"/>
      <c r="J21" s="29"/>
      <c r="K21" s="6">
        <v>21</v>
      </c>
      <c r="U21" s="6" t="s">
        <v>382</v>
      </c>
    </row>
    <row r="22" spans="1:21" ht="13.5" customHeight="1">
      <c r="A22" s="11"/>
      <c r="B22" s="18" t="s">
        <v>47</v>
      </c>
      <c r="C22" s="53" t="s">
        <v>44</v>
      </c>
      <c r="D22" s="18" t="s">
        <v>383</v>
      </c>
      <c r="E22" s="55" t="s">
        <v>44</v>
      </c>
      <c r="F22" s="28" t="s">
        <v>384</v>
      </c>
      <c r="G22" s="225" t="s">
        <v>564</v>
      </c>
      <c r="H22" s="28" t="s">
        <v>385</v>
      </c>
      <c r="I22" s="224"/>
      <c r="J22" s="29" t="s">
        <v>386</v>
      </c>
      <c r="K22" s="6">
        <v>22</v>
      </c>
      <c r="U22" s="6" t="s">
        <v>387</v>
      </c>
    </row>
    <row r="23" spans="1:11" ht="13.5" customHeight="1">
      <c r="A23" s="11"/>
      <c r="B23" s="18" t="s">
        <v>48</v>
      </c>
      <c r="C23" s="53" t="s">
        <v>44</v>
      </c>
      <c r="D23" s="18" t="s">
        <v>388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389</v>
      </c>
      <c r="E24" s="55" t="s">
        <v>44</v>
      </c>
      <c r="F24" s="30" t="s">
        <v>37</v>
      </c>
      <c r="G24" s="323" t="s">
        <v>511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390</v>
      </c>
      <c r="C25" s="53" t="s">
        <v>44</v>
      </c>
      <c r="D25" s="18" t="s">
        <v>391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392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17.37</v>
      </c>
      <c r="E29" s="2" t="s">
        <v>40</v>
      </c>
      <c r="F29" s="3">
        <v>5</v>
      </c>
      <c r="G29" s="5" t="s">
        <v>41</v>
      </c>
      <c r="H29" s="3"/>
      <c r="I29" s="2" t="s">
        <v>42</v>
      </c>
      <c r="J29" s="34">
        <v>0.4895833333333333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J30" sqref="J30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526</v>
      </c>
      <c r="C1" s="38"/>
      <c r="D1" s="2" t="s">
        <v>1</v>
      </c>
      <c r="E1" s="271" t="s">
        <v>527</v>
      </c>
      <c r="F1" s="4"/>
      <c r="G1" s="2" t="s">
        <v>2</v>
      </c>
      <c r="H1" s="2"/>
      <c r="I1" s="270" t="s">
        <v>324</v>
      </c>
      <c r="J1" s="5"/>
    </row>
    <row r="2" spans="7:10" ht="12">
      <c r="G2" s="35" t="s">
        <v>230</v>
      </c>
      <c r="I2" s="291" t="s">
        <v>231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34</v>
      </c>
      <c r="E5" s="9" t="s">
        <v>5</v>
      </c>
      <c r="F5" s="10" t="s">
        <v>6</v>
      </c>
      <c r="G5" s="39" t="s">
        <v>7</v>
      </c>
      <c r="H5" s="8"/>
      <c r="I5" s="59">
        <v>2.13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8.835</v>
      </c>
      <c r="E6" s="13" t="s">
        <v>5</v>
      </c>
      <c r="F6" s="14"/>
      <c r="G6" s="40" t="s">
        <v>4</v>
      </c>
      <c r="H6" s="12"/>
      <c r="I6" s="61">
        <v>3.61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>
        <v>1.76</v>
      </c>
      <c r="E7" s="13" t="s">
        <v>5</v>
      </c>
      <c r="F7" s="14"/>
      <c r="G7" s="40" t="s">
        <v>11</v>
      </c>
      <c r="H7" s="12"/>
      <c r="I7" s="64" t="s">
        <v>587</v>
      </c>
      <c r="J7" s="13"/>
      <c r="K7" s="6">
        <v>7</v>
      </c>
      <c r="L7" s="6">
        <v>5.1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34</v>
      </c>
      <c r="E8" s="13" t="s">
        <v>14</v>
      </c>
      <c r="F8" s="14"/>
      <c r="G8" s="40" t="s">
        <v>15</v>
      </c>
      <c r="H8" s="12"/>
      <c r="I8" s="61">
        <v>0.415</v>
      </c>
      <c r="J8" s="13"/>
      <c r="K8" s="6">
        <v>8</v>
      </c>
      <c r="L8" s="290">
        <f>I5*L7/(D12*D12/D5)</f>
        <v>0.41451478498017724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99</v>
      </c>
      <c r="E9" s="13" t="s">
        <v>14</v>
      </c>
      <c r="F9" s="15"/>
      <c r="G9" s="41" t="s">
        <v>17</v>
      </c>
      <c r="H9" s="16"/>
      <c r="I9" s="63">
        <v>2.408</v>
      </c>
      <c r="J9" s="17"/>
      <c r="K9" s="6">
        <v>9</v>
      </c>
      <c r="L9" s="290">
        <f>I5*L7*L7/(D12^3/D5^2)</f>
        <v>2.4079351328496723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230</v>
      </c>
      <c r="E10" s="13" t="s">
        <v>19</v>
      </c>
      <c r="F10" s="14" t="s">
        <v>20</v>
      </c>
      <c r="G10" s="40" t="s">
        <v>7</v>
      </c>
      <c r="H10" s="12"/>
      <c r="I10" s="61">
        <v>2.28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7.2</v>
      </c>
      <c r="E11" s="17" t="s">
        <v>22</v>
      </c>
      <c r="F11" s="14"/>
      <c r="G11" s="40" t="s">
        <v>4</v>
      </c>
      <c r="H11" s="12"/>
      <c r="I11" s="61">
        <v>3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29.85</v>
      </c>
      <c r="E12" s="13" t="s">
        <v>8</v>
      </c>
      <c r="F12" s="14"/>
      <c r="G12" s="40" t="s">
        <v>11</v>
      </c>
      <c r="H12" s="12"/>
      <c r="I12" s="64" t="s">
        <v>587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38.73</v>
      </c>
      <c r="E13" s="13"/>
      <c r="F13" s="14"/>
      <c r="G13" s="49" t="s">
        <v>15</v>
      </c>
      <c r="H13" s="19"/>
      <c r="I13" s="65">
        <v>0.0137</v>
      </c>
      <c r="J13" s="20"/>
      <c r="K13" s="6">
        <v>13</v>
      </c>
      <c r="L13" s="21">
        <f>D5*D5/D12</f>
        <v>38.72696817420435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588</v>
      </c>
      <c r="E14" s="13"/>
      <c r="F14" s="15"/>
      <c r="G14" s="41" t="s">
        <v>17</v>
      </c>
      <c r="H14" s="16"/>
      <c r="I14" s="63">
        <v>0.0022</v>
      </c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>
        <v>36</v>
      </c>
      <c r="E15" s="17" t="s">
        <v>26</v>
      </c>
      <c r="F15" s="14" t="s">
        <v>27</v>
      </c>
      <c r="G15" s="66">
        <v>265</v>
      </c>
      <c r="H15" s="22" t="s">
        <v>149</v>
      </c>
      <c r="I15" s="66">
        <v>120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3.18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150</v>
      </c>
      <c r="E17" s="13" t="s">
        <v>32</v>
      </c>
      <c r="F17" s="11"/>
      <c r="G17" s="49" t="s">
        <v>33</v>
      </c>
      <c r="H17" s="19"/>
      <c r="I17" s="67">
        <v>87</v>
      </c>
      <c r="J17" s="43" t="s">
        <v>32</v>
      </c>
      <c r="K17" s="6">
        <v>17</v>
      </c>
      <c r="L17" s="6">
        <v>5.75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23.1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0.012917528820573454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0.0021845820799499226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311</v>
      </c>
      <c r="G21" s="269">
        <v>39253</v>
      </c>
      <c r="H21" s="28"/>
      <c r="J21" s="29"/>
      <c r="K21" s="6">
        <v>21</v>
      </c>
      <c r="U21" s="6" t="s">
        <v>312</v>
      </c>
    </row>
    <row r="22" spans="1:21" ht="13.5" customHeight="1">
      <c r="A22" s="11"/>
      <c r="B22" s="18" t="s">
        <v>47</v>
      </c>
      <c r="C22" s="53" t="s">
        <v>44</v>
      </c>
      <c r="D22" s="18" t="s">
        <v>313</v>
      </c>
      <c r="E22" s="55" t="s">
        <v>44</v>
      </c>
      <c r="F22" s="28" t="s">
        <v>314</v>
      </c>
      <c r="G22" s="225" t="s">
        <v>589</v>
      </c>
      <c r="H22" s="28" t="s">
        <v>315</v>
      </c>
      <c r="I22" s="224" t="s">
        <v>590</v>
      </c>
      <c r="J22" s="29" t="s">
        <v>316</v>
      </c>
      <c r="K22" s="6">
        <v>22</v>
      </c>
      <c r="U22" s="6" t="s">
        <v>317</v>
      </c>
    </row>
    <row r="23" spans="1:11" ht="13.5" customHeight="1">
      <c r="A23" s="11"/>
      <c r="B23" s="18" t="s">
        <v>48</v>
      </c>
      <c r="C23" s="53" t="s">
        <v>44</v>
      </c>
      <c r="D23" s="18" t="s">
        <v>318</v>
      </c>
      <c r="E23" s="55" t="s">
        <v>144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319</v>
      </c>
      <c r="E24" s="55" t="s">
        <v>144</v>
      </c>
      <c r="F24" s="30" t="s">
        <v>37</v>
      </c>
      <c r="G24" s="323"/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320</v>
      </c>
      <c r="C25" s="53" t="s">
        <v>44</v>
      </c>
      <c r="D25" s="18" t="s">
        <v>321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44</v>
      </c>
      <c r="D26" s="18" t="s">
        <v>322</v>
      </c>
      <c r="E26" s="55" t="s">
        <v>144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3672.71</v>
      </c>
      <c r="E29" s="2" t="s">
        <v>40</v>
      </c>
      <c r="F29" s="3">
        <v>1140</v>
      </c>
      <c r="G29" s="5" t="s">
        <v>41</v>
      </c>
      <c r="H29" s="3"/>
      <c r="I29" s="2" t="s">
        <v>42</v>
      </c>
      <c r="J29" s="34">
        <v>0.5111111111111112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8"/>
  <sheetViews>
    <sheetView showGridLines="0" tabSelected="1" zoomScale="50" zoomScaleNormal="50" workbookViewId="0" topLeftCell="A1">
      <selection activeCell="A3" sqref="A3:BB64"/>
    </sheetView>
  </sheetViews>
  <sheetFormatPr defaultColWidth="9.00390625" defaultRowHeight="19.5" customHeight="1"/>
  <cols>
    <col min="1" max="1" width="5.375" style="68" customWidth="1"/>
    <col min="2" max="2" width="16.75390625" style="68" customWidth="1"/>
    <col min="3" max="3" width="8.75390625" style="68" customWidth="1"/>
    <col min="4" max="4" width="6.125" style="68" customWidth="1"/>
    <col min="5" max="5" width="9.75390625" style="68" customWidth="1"/>
    <col min="6" max="7" width="5.875" style="68" customWidth="1"/>
    <col min="8" max="14" width="5.75390625" style="68" customWidth="1"/>
    <col min="15" max="15" width="6.375" style="68" customWidth="1"/>
    <col min="16" max="16" width="7.25390625" style="68" customWidth="1"/>
    <col min="17" max="17" width="5.75390625" style="68" customWidth="1"/>
    <col min="18" max="18" width="12.625" style="68" customWidth="1"/>
    <col min="19" max="27" width="5.625" style="68" customWidth="1"/>
    <col min="28" max="28" width="11.25390625" style="68" customWidth="1"/>
    <col min="29" max="30" width="6.625" style="68" customWidth="1"/>
    <col min="31" max="31" width="7.75390625" style="68" customWidth="1"/>
    <col min="32" max="32" width="5.625" style="68" customWidth="1"/>
    <col min="33" max="33" width="11.625" style="68" customWidth="1"/>
    <col min="34" max="35" width="7.625" style="68" customWidth="1"/>
    <col min="36" max="36" width="5.00390625" style="68" customWidth="1"/>
    <col min="37" max="37" width="5.625" style="68" customWidth="1"/>
    <col min="38" max="38" width="2.875" style="68" customWidth="1"/>
    <col min="39" max="39" width="4.375" style="68" customWidth="1"/>
    <col min="40" max="40" width="5.00390625" style="68" customWidth="1"/>
    <col min="41" max="54" width="3.75390625" style="68" customWidth="1"/>
    <col min="55" max="16384" width="9.00390625" style="68" customWidth="1"/>
  </cols>
  <sheetData>
    <row r="1" spans="1:54" ht="19.5" customHeight="1">
      <c r="A1" s="68">
        <v>1</v>
      </c>
      <c r="C1" s="68">
        <v>29</v>
      </c>
      <c r="D1" s="68">
        <v>29</v>
      </c>
      <c r="F1" s="68">
        <v>29</v>
      </c>
      <c r="I1" s="68">
        <v>5</v>
      </c>
      <c r="J1" s="68">
        <v>6</v>
      </c>
      <c r="K1" s="68">
        <v>8</v>
      </c>
      <c r="L1" s="68">
        <v>9</v>
      </c>
      <c r="M1" s="68">
        <v>11</v>
      </c>
      <c r="N1" s="68">
        <v>10</v>
      </c>
      <c r="P1" s="68">
        <v>12</v>
      </c>
      <c r="R1" s="68">
        <v>14</v>
      </c>
      <c r="T1" s="68">
        <v>15</v>
      </c>
      <c r="U1" s="68">
        <v>16</v>
      </c>
      <c r="V1" s="68">
        <v>17</v>
      </c>
      <c r="W1" s="68">
        <v>18</v>
      </c>
      <c r="X1" s="68">
        <v>19</v>
      </c>
      <c r="Y1" s="68">
        <v>19</v>
      </c>
      <c r="Z1" s="68">
        <v>5</v>
      </c>
      <c r="AA1" s="68">
        <v>6</v>
      </c>
      <c r="AB1" s="68">
        <v>7</v>
      </c>
      <c r="AC1" s="68">
        <v>8</v>
      </c>
      <c r="AD1" s="68">
        <v>9</v>
      </c>
      <c r="AE1" s="68">
        <v>10</v>
      </c>
      <c r="AF1" s="68">
        <v>11</v>
      </c>
      <c r="AG1" s="68">
        <v>12</v>
      </c>
      <c r="AH1" s="68">
        <v>13</v>
      </c>
      <c r="AI1" s="68">
        <v>14</v>
      </c>
      <c r="AJ1" s="68">
        <v>17</v>
      </c>
      <c r="AK1" s="68">
        <v>15</v>
      </c>
      <c r="AM1" s="68">
        <v>15</v>
      </c>
      <c r="AN1" s="68">
        <v>16</v>
      </c>
      <c r="AO1" s="68">
        <v>20</v>
      </c>
      <c r="AP1" s="68">
        <v>21</v>
      </c>
      <c r="AQ1" s="68">
        <v>22</v>
      </c>
      <c r="AR1" s="68">
        <v>23</v>
      </c>
      <c r="AS1" s="68">
        <v>24</v>
      </c>
      <c r="AT1" s="68">
        <v>25</v>
      </c>
      <c r="AU1" s="68">
        <v>26</v>
      </c>
      <c r="AV1" s="68">
        <v>20</v>
      </c>
      <c r="AW1" s="68">
        <v>21</v>
      </c>
      <c r="AX1" s="68">
        <v>22</v>
      </c>
      <c r="AY1" s="68">
        <v>23</v>
      </c>
      <c r="AZ1" s="68">
        <v>24</v>
      </c>
      <c r="BA1" s="68">
        <v>25</v>
      </c>
      <c r="BB1" s="68">
        <v>26</v>
      </c>
    </row>
    <row r="2" spans="1:54" ht="19.5" customHeight="1">
      <c r="A2" s="68">
        <v>2</v>
      </c>
      <c r="C2" s="68">
        <v>4</v>
      </c>
      <c r="D2" s="68">
        <v>6</v>
      </c>
      <c r="F2" s="68">
        <v>10</v>
      </c>
      <c r="I2" s="68">
        <v>4</v>
      </c>
      <c r="J2" s="68">
        <v>4</v>
      </c>
      <c r="K2" s="68">
        <v>4</v>
      </c>
      <c r="L2" s="68">
        <v>4</v>
      </c>
      <c r="M2" s="68">
        <v>4</v>
      </c>
      <c r="N2" s="68">
        <v>4</v>
      </c>
      <c r="P2" s="68">
        <v>4</v>
      </c>
      <c r="R2" s="68">
        <v>4</v>
      </c>
      <c r="T2" s="68">
        <v>4</v>
      </c>
      <c r="U2" s="68">
        <v>4</v>
      </c>
      <c r="V2" s="68">
        <v>4</v>
      </c>
      <c r="W2" s="68">
        <v>4</v>
      </c>
      <c r="X2" s="68">
        <v>3</v>
      </c>
      <c r="Y2" s="68">
        <v>4</v>
      </c>
      <c r="Z2" s="68">
        <v>9</v>
      </c>
      <c r="AA2" s="68">
        <v>9</v>
      </c>
      <c r="AB2" s="68">
        <v>9</v>
      </c>
      <c r="AC2" s="68">
        <v>9</v>
      </c>
      <c r="AD2" s="68">
        <v>9</v>
      </c>
      <c r="AE2" s="68">
        <v>9</v>
      </c>
      <c r="AF2" s="68">
        <v>9</v>
      </c>
      <c r="AG2" s="68">
        <v>9</v>
      </c>
      <c r="AH2" s="68">
        <v>9</v>
      </c>
      <c r="AI2" s="68">
        <v>9</v>
      </c>
      <c r="AJ2" s="68">
        <v>9</v>
      </c>
      <c r="AK2" s="68">
        <v>7</v>
      </c>
      <c r="AM2" s="68">
        <v>9</v>
      </c>
      <c r="AN2" s="68">
        <v>9</v>
      </c>
      <c r="AO2" s="68">
        <v>3</v>
      </c>
      <c r="AP2" s="68">
        <v>3</v>
      </c>
      <c r="AQ2" s="68">
        <v>3</v>
      </c>
      <c r="AR2" s="68">
        <v>3</v>
      </c>
      <c r="AS2" s="68">
        <v>3</v>
      </c>
      <c r="AT2" s="68">
        <v>3</v>
      </c>
      <c r="AU2" s="68">
        <v>3</v>
      </c>
      <c r="AV2" s="68">
        <v>5</v>
      </c>
      <c r="AW2" s="68">
        <v>5</v>
      </c>
      <c r="AX2" s="68">
        <v>5</v>
      </c>
      <c r="AY2" s="68">
        <v>5</v>
      </c>
      <c r="AZ2" s="68">
        <v>5</v>
      </c>
      <c r="BA2" s="68">
        <v>5</v>
      </c>
      <c r="BB2" s="68">
        <v>5</v>
      </c>
    </row>
    <row r="3" ht="19.5" customHeight="1">
      <c r="S3" s="69"/>
    </row>
    <row r="6" spans="1:54" ht="19.5" customHeight="1">
      <c r="A6" s="70"/>
      <c r="B6" s="71"/>
      <c r="C6" s="72" t="s">
        <v>68</v>
      </c>
      <c r="D6" s="73"/>
      <c r="E6" s="73"/>
      <c r="F6" s="73"/>
      <c r="G6" s="74"/>
      <c r="H6" s="71"/>
      <c r="I6" s="72" t="s">
        <v>69</v>
      </c>
      <c r="J6" s="72"/>
      <c r="K6" s="72"/>
      <c r="L6" s="72"/>
      <c r="M6" s="72"/>
      <c r="N6" s="73"/>
      <c r="O6" s="72" t="s">
        <v>70</v>
      </c>
      <c r="P6" s="72" t="s">
        <v>23</v>
      </c>
      <c r="Q6" s="72"/>
      <c r="R6" s="72"/>
      <c r="S6" s="72"/>
      <c r="T6" s="73"/>
      <c r="U6" s="72" t="s">
        <v>71</v>
      </c>
      <c r="V6" s="73"/>
      <c r="W6" s="72"/>
      <c r="X6" s="72"/>
      <c r="Y6" s="73"/>
      <c r="Z6" s="74" t="s">
        <v>6</v>
      </c>
      <c r="AA6" s="72"/>
      <c r="AB6" s="72"/>
      <c r="AC6" s="72"/>
      <c r="AD6" s="75"/>
      <c r="AE6" s="72" t="s">
        <v>20</v>
      </c>
      <c r="AF6" s="72"/>
      <c r="AG6" s="72"/>
      <c r="AH6" s="73"/>
      <c r="AI6" s="72"/>
      <c r="AJ6" s="70"/>
      <c r="AK6" s="76" t="s">
        <v>27</v>
      </c>
      <c r="AL6" s="76"/>
      <c r="AM6" s="76"/>
      <c r="AN6" s="71"/>
      <c r="AO6" s="72" t="s">
        <v>73</v>
      </c>
      <c r="AP6" s="72"/>
      <c r="AQ6" s="72"/>
      <c r="AR6" s="72"/>
      <c r="AS6" s="72"/>
      <c r="AT6" s="72"/>
      <c r="AU6" s="73"/>
      <c r="AV6" s="72" t="s">
        <v>72</v>
      </c>
      <c r="AW6" s="72"/>
      <c r="AX6" s="72"/>
      <c r="AY6" s="72"/>
      <c r="AZ6" s="72"/>
      <c r="BA6" s="72"/>
      <c r="BB6" s="73"/>
    </row>
    <row r="7" spans="1:54" ht="112.5" customHeight="1">
      <c r="A7" s="77" t="s">
        <v>0</v>
      </c>
      <c r="B7" s="71" t="s">
        <v>2</v>
      </c>
      <c r="C7" s="78" t="s">
        <v>39</v>
      </c>
      <c r="D7" s="79" t="s">
        <v>74</v>
      </c>
      <c r="E7" s="78" t="s">
        <v>75</v>
      </c>
      <c r="F7" s="78" t="s">
        <v>76</v>
      </c>
      <c r="G7" s="79" t="s">
        <v>77</v>
      </c>
      <c r="H7" s="80" t="s">
        <v>78</v>
      </c>
      <c r="I7" s="78" t="s">
        <v>79</v>
      </c>
      <c r="J7" s="78" t="s">
        <v>80</v>
      </c>
      <c r="K7" s="78" t="s">
        <v>81</v>
      </c>
      <c r="L7" s="78" t="s">
        <v>82</v>
      </c>
      <c r="M7" s="81" t="s">
        <v>83</v>
      </c>
      <c r="N7" s="82" t="s">
        <v>84</v>
      </c>
      <c r="O7" s="78" t="s">
        <v>79</v>
      </c>
      <c r="P7" s="78" t="s">
        <v>85</v>
      </c>
      <c r="Q7" s="78" t="s">
        <v>24</v>
      </c>
      <c r="R7" s="83" t="s">
        <v>11</v>
      </c>
      <c r="S7" s="78" t="s">
        <v>86</v>
      </c>
      <c r="T7" s="82" t="s">
        <v>87</v>
      </c>
      <c r="U7" s="78" t="s">
        <v>88</v>
      </c>
      <c r="V7" s="195" t="s">
        <v>89</v>
      </c>
      <c r="W7" s="81" t="s">
        <v>142</v>
      </c>
      <c r="X7" s="78" t="s">
        <v>113</v>
      </c>
      <c r="Y7" s="84" t="s">
        <v>114</v>
      </c>
      <c r="Z7" s="78" t="s">
        <v>90</v>
      </c>
      <c r="AA7" s="78" t="s">
        <v>91</v>
      </c>
      <c r="AB7" s="78" t="s">
        <v>92</v>
      </c>
      <c r="AC7" s="85" t="s">
        <v>93</v>
      </c>
      <c r="AD7" s="80" t="s">
        <v>94</v>
      </c>
      <c r="AE7" s="78" t="s">
        <v>95</v>
      </c>
      <c r="AF7" s="78" t="s">
        <v>96</v>
      </c>
      <c r="AG7" s="78" t="s">
        <v>97</v>
      </c>
      <c r="AH7" s="85" t="s">
        <v>98</v>
      </c>
      <c r="AI7" s="80" t="s">
        <v>99</v>
      </c>
      <c r="AJ7" s="86" t="s">
        <v>100</v>
      </c>
      <c r="AK7" s="87"/>
      <c r="AL7" s="88" t="s">
        <v>101</v>
      </c>
      <c r="AM7" s="81"/>
      <c r="AN7" s="89" t="s">
        <v>30</v>
      </c>
      <c r="AO7" s="78" t="s">
        <v>104</v>
      </c>
      <c r="AP7" s="78" t="s">
        <v>46</v>
      </c>
      <c r="AQ7" s="78" t="s">
        <v>47</v>
      </c>
      <c r="AR7" s="78" t="s">
        <v>116</v>
      </c>
      <c r="AS7" s="78" t="s">
        <v>117</v>
      </c>
      <c r="AT7" s="78" t="s">
        <v>105</v>
      </c>
      <c r="AU7" s="82" t="s">
        <v>106</v>
      </c>
      <c r="AV7" s="78" t="s">
        <v>126</v>
      </c>
      <c r="AW7" s="78" t="s">
        <v>127</v>
      </c>
      <c r="AX7" s="78" t="s">
        <v>118</v>
      </c>
      <c r="AY7" s="90" t="s">
        <v>128</v>
      </c>
      <c r="AZ7" s="79" t="s">
        <v>119</v>
      </c>
      <c r="BA7" s="79" t="s">
        <v>102</v>
      </c>
      <c r="BB7" s="80" t="s">
        <v>103</v>
      </c>
    </row>
    <row r="8" spans="1:56" ht="21.75" customHeight="1">
      <c r="A8" s="91" t="str">
        <f ca="1">INDIRECT(ADDRESS(A$1,A$2,3,TRUE,$B8))</f>
        <v>H40</v>
      </c>
      <c r="B8" s="92" t="s">
        <v>482</v>
      </c>
      <c r="C8" s="93">
        <f ca="1" t="shared" si="0" ref="C8:D19">INDIRECT(ADDRESS(C$1,C$2,3,TRUE,$B8))</f>
        <v>35.68</v>
      </c>
      <c r="D8" s="94">
        <f ca="1" t="shared" si="0"/>
        <v>4</v>
      </c>
      <c r="E8" s="95">
        <f aca="true" t="shared" si="1" ref="E8:E33">TIME(,,D8)</f>
        <v>4.6296296296296294E-05</v>
      </c>
      <c r="F8" s="96">
        <f ca="1" t="shared" si="2" ref="F8:F33">INDIRECT(ADDRESS(F$1,F$2,3,TRUE,$B8))</f>
        <v>0.28958333333333336</v>
      </c>
      <c r="G8" s="97">
        <f aca="true" t="shared" si="3" ref="G8:G27">C8/D8</f>
        <v>8.92</v>
      </c>
      <c r="H8" s="98">
        <f aca="true" t="shared" si="4" ref="H8:H27">G8/M8</f>
        <v>1.2054054054054053</v>
      </c>
      <c r="I8" s="99">
        <f ca="1" t="shared" si="5" ref="I8:N17">INDIRECT(ADDRESS(I$1,I$2,3,TRUE,$B8))</f>
        <v>28.9</v>
      </c>
      <c r="J8" s="100">
        <f ca="1" t="shared" si="5"/>
        <v>7.94</v>
      </c>
      <c r="K8" s="100">
        <f ca="1" t="shared" si="5"/>
        <v>38</v>
      </c>
      <c r="L8" s="100">
        <f ca="1" t="shared" si="5"/>
        <v>91</v>
      </c>
      <c r="M8" s="101">
        <f ca="1" t="shared" si="5"/>
        <v>7.4</v>
      </c>
      <c r="N8" s="102">
        <f ca="1" t="shared" si="5"/>
        <v>202</v>
      </c>
      <c r="O8" s="103">
        <f aca="true" t="shared" si="6" ref="O8:O27">I8</f>
        <v>28.9</v>
      </c>
      <c r="P8" s="104">
        <f ca="1" t="shared" si="7" ref="P8:P33">INDIRECT(ADDRESS(P$1,P$2,3,TRUE,$B8))</f>
        <v>27.11</v>
      </c>
      <c r="Q8" s="97">
        <f aca="true" t="shared" si="8" ref="Q8:Q27">I8*I8/P8</f>
        <v>30.808188860199188</v>
      </c>
      <c r="R8" s="206" t="str">
        <f ca="1" t="shared" si="9" ref="R8:R33">INDIRECT(ADDRESS(R$1,R$2,3,TRUE,$B8))</f>
        <v>DAE21,31</v>
      </c>
      <c r="S8" s="105">
        <f aca="true" t="shared" si="10" ref="S8:S27">L8/P8</f>
        <v>3.3566949465142013</v>
      </c>
      <c r="T8" s="106">
        <f ca="1" t="shared" si="11" ref="T8:AK23">INDIRECT(ADDRESS(T$1,T$2,3,TRUE,$B8))</f>
        <v>33</v>
      </c>
      <c r="U8" s="107">
        <f ca="1" t="shared" si="11"/>
        <v>3</v>
      </c>
      <c r="V8" s="108">
        <f ca="1" t="shared" si="11"/>
        <v>150</v>
      </c>
      <c r="W8" s="108">
        <f ca="1" t="shared" si="11"/>
        <v>40</v>
      </c>
      <c r="X8" s="108" t="str">
        <f ca="1" t="shared" si="11"/>
        <v>単発</v>
      </c>
      <c r="Y8" s="185">
        <f ca="1" t="shared" si="11"/>
        <v>2</v>
      </c>
      <c r="Z8" s="107">
        <f ca="1" t="shared" si="11"/>
        <v>1.78</v>
      </c>
      <c r="AA8" s="108">
        <f ca="1" t="shared" si="11"/>
        <v>2.95</v>
      </c>
      <c r="AB8" s="109" t="str">
        <f ca="1" t="shared" si="11"/>
        <v>NACA0009</v>
      </c>
      <c r="AC8" s="110">
        <f ca="1" t="shared" si="11"/>
        <v>0.31</v>
      </c>
      <c r="AD8" s="111">
        <f ca="1" t="shared" si="11"/>
        <v>1.478</v>
      </c>
      <c r="AE8" s="112">
        <f ca="1" t="shared" si="11"/>
        <v>1.79</v>
      </c>
      <c r="AF8" s="108">
        <f ca="1" t="shared" si="11"/>
        <v>2.38</v>
      </c>
      <c r="AG8" s="109" t="str">
        <f ca="1" t="shared" si="11"/>
        <v>NACA0009</v>
      </c>
      <c r="AH8" s="113">
        <f ca="1" t="shared" si="11"/>
        <v>0.0128</v>
      </c>
      <c r="AI8" s="114">
        <f ca="1" t="shared" si="11"/>
        <v>0.0025</v>
      </c>
      <c r="AJ8" s="115">
        <f ca="1" t="shared" si="11"/>
        <v>90</v>
      </c>
      <c r="AK8" s="116">
        <f ca="1" t="shared" si="11"/>
        <v>250</v>
      </c>
      <c r="AL8" s="117" t="s">
        <v>44</v>
      </c>
      <c r="AM8" s="118">
        <f ca="1" t="shared" si="12" ref="AM8:BB23">INDIRECT(ADDRESS(AM$1,AM$2,3,TRUE,$B8))</f>
        <v>20</v>
      </c>
      <c r="AN8" s="196" t="str">
        <f ca="1" t="shared" si="12"/>
        <v>ﾘｶﾝﾍﾞﾝﾄ</v>
      </c>
      <c r="AO8" s="198" t="str">
        <f ca="1" t="shared" si="12"/>
        <v>〇</v>
      </c>
      <c r="AP8" s="197" t="str">
        <f ca="1" t="shared" si="12"/>
        <v>〇</v>
      </c>
      <c r="AQ8" s="197" t="str">
        <f ca="1" t="shared" si="12"/>
        <v>×</v>
      </c>
      <c r="AR8" s="197" t="str">
        <f ca="1" t="shared" si="12"/>
        <v>×</v>
      </c>
      <c r="AS8" s="197" t="str">
        <f ca="1" t="shared" si="12"/>
        <v>×</v>
      </c>
      <c r="AT8" s="197" t="str">
        <f ca="1" t="shared" si="12"/>
        <v>×</v>
      </c>
      <c r="AU8" s="202" t="str">
        <f ca="1" t="shared" si="12"/>
        <v>〇</v>
      </c>
      <c r="AV8" s="198" t="str">
        <f ca="1" t="shared" si="12"/>
        <v>×</v>
      </c>
      <c r="AW8" s="197" t="str">
        <f ca="1" t="shared" si="12"/>
        <v>〇</v>
      </c>
      <c r="AX8" s="197" t="str">
        <f ca="1" t="shared" si="12"/>
        <v>×</v>
      </c>
      <c r="AY8" s="197" t="str">
        <f ca="1" t="shared" si="12"/>
        <v>〇</v>
      </c>
      <c r="AZ8" s="197" t="str">
        <f ca="1" t="shared" si="12"/>
        <v>×</v>
      </c>
      <c r="BA8" s="208" t="str">
        <f ca="1" t="shared" si="12"/>
        <v>×</v>
      </c>
      <c r="BB8" s="202" t="str">
        <f ca="1" t="shared" si="12"/>
        <v>〇</v>
      </c>
      <c r="BD8" s="321">
        <f>N8/L8</f>
        <v>2.21978021978022</v>
      </c>
    </row>
    <row r="9" spans="1:56" ht="21.75" customHeight="1">
      <c r="A9" s="91" t="str">
        <f ca="1">INDIRECT(ADDRESS(A$1,A$2,3,TRUE,$B9))</f>
        <v>G61</v>
      </c>
      <c r="B9" s="119" t="s">
        <v>483</v>
      </c>
      <c r="C9" s="120">
        <f ca="1" t="shared" si="0"/>
        <v>31.04</v>
      </c>
      <c r="D9" s="121">
        <f ca="1" t="shared" si="0"/>
        <v>3</v>
      </c>
      <c r="E9" s="122">
        <f t="shared" si="1"/>
        <v>3.472222222222222E-05</v>
      </c>
      <c r="F9" s="123">
        <f ca="1" t="shared" si="2"/>
        <v>0.2965277777777778</v>
      </c>
      <c r="G9" s="124">
        <f t="shared" si="3"/>
        <v>10.346666666666666</v>
      </c>
      <c r="H9" s="125">
        <f t="shared" si="4"/>
        <v>1.3795555555555554</v>
      </c>
      <c r="I9" s="126">
        <f ca="1" t="shared" si="5"/>
        <v>29.12</v>
      </c>
      <c r="J9" s="127">
        <f ca="1" t="shared" si="5"/>
        <v>0</v>
      </c>
      <c r="K9" s="127">
        <f ca="1" t="shared" si="5"/>
        <v>40</v>
      </c>
      <c r="L9" s="127">
        <f ca="1" t="shared" si="5"/>
        <v>95</v>
      </c>
      <c r="M9" s="128">
        <f ca="1" t="shared" si="5"/>
        <v>7.5</v>
      </c>
      <c r="N9" s="129">
        <f ca="1" t="shared" si="5"/>
        <v>220</v>
      </c>
      <c r="O9" s="130">
        <f t="shared" si="6"/>
        <v>29.12</v>
      </c>
      <c r="P9" s="131">
        <f ca="1" t="shared" si="7"/>
        <v>25.4</v>
      </c>
      <c r="Q9" s="132">
        <f t="shared" si="8"/>
        <v>33.3848188976378</v>
      </c>
      <c r="R9" s="203" t="str">
        <f ca="1" t="shared" si="9"/>
        <v>DAE21,31</v>
      </c>
      <c r="S9" s="133">
        <f t="shared" si="10"/>
        <v>3.7401574803149606</v>
      </c>
      <c r="T9" s="134">
        <f ca="1" t="shared" si="11"/>
        <v>33</v>
      </c>
      <c r="U9" s="135">
        <f ca="1" t="shared" si="11"/>
        <v>3</v>
      </c>
      <c r="V9" s="137">
        <f ca="1" t="shared" si="11"/>
        <v>140</v>
      </c>
      <c r="W9" s="137">
        <f ca="1" t="shared" si="11"/>
        <v>35</v>
      </c>
      <c r="X9" s="137" t="str">
        <f ca="1" t="shared" si="11"/>
        <v>単発</v>
      </c>
      <c r="Y9" s="186">
        <f ca="1" t="shared" si="11"/>
        <v>2</v>
      </c>
      <c r="Z9" s="135">
        <f ca="1" t="shared" si="11"/>
        <v>2.38</v>
      </c>
      <c r="AA9" s="137">
        <f ca="1" t="shared" si="11"/>
        <v>4</v>
      </c>
      <c r="AB9" s="138" t="str">
        <f ca="1" t="shared" si="11"/>
        <v>NACA0009</v>
      </c>
      <c r="AC9" s="139">
        <f ca="1" t="shared" si="11"/>
        <v>0.48</v>
      </c>
      <c r="AD9" s="140">
        <f ca="1" t="shared" si="11"/>
        <v>2.461</v>
      </c>
      <c r="AE9" s="141">
        <f ca="1" t="shared" si="11"/>
        <v>1.66</v>
      </c>
      <c r="AF9" s="137">
        <f ca="1" t="shared" si="11"/>
        <v>2.67</v>
      </c>
      <c r="AG9" s="138" t="str">
        <f ca="1" t="shared" si="11"/>
        <v>NACA0009</v>
      </c>
      <c r="AH9" s="142">
        <f ca="1" t="shared" si="11"/>
        <v>0.013</v>
      </c>
      <c r="AI9" s="143">
        <f ca="1" t="shared" si="11"/>
        <v>0.0026</v>
      </c>
      <c r="AJ9" s="144">
        <f ca="1" t="shared" si="11"/>
        <v>90</v>
      </c>
      <c r="AK9" s="145">
        <f ca="1" t="shared" si="11"/>
        <v>240</v>
      </c>
      <c r="AL9" s="146" t="s">
        <v>44</v>
      </c>
      <c r="AM9" s="147">
        <f ca="1" t="shared" si="13" ref="AM9:AM33">INDIRECT(ADDRESS(AM$1,AM$2,3,TRUE,$B9))</f>
        <v>9</v>
      </c>
      <c r="AN9" s="196" t="str">
        <f ca="1" t="shared" si="12"/>
        <v>ﾘｶﾝﾍﾞﾝﾄ</v>
      </c>
      <c r="AO9" s="209" t="str">
        <f ca="1" t="shared" si="12"/>
        <v>〇</v>
      </c>
      <c r="AP9" s="199" t="str">
        <f ca="1" t="shared" si="12"/>
        <v>〇</v>
      </c>
      <c r="AQ9" s="199" t="str">
        <f ca="1" t="shared" si="12"/>
        <v>×</v>
      </c>
      <c r="AR9" s="199" t="str">
        <f ca="1" t="shared" si="12"/>
        <v>×</v>
      </c>
      <c r="AS9" s="199" t="str">
        <f ca="1" t="shared" si="12"/>
        <v>×</v>
      </c>
      <c r="AT9" s="199" t="str">
        <f ca="1" t="shared" si="12"/>
        <v>×</v>
      </c>
      <c r="AU9" s="201" t="str">
        <f ca="1" t="shared" si="12"/>
        <v>×</v>
      </c>
      <c r="AV9" s="209" t="str">
        <f ca="1" t="shared" si="12"/>
        <v>×</v>
      </c>
      <c r="AW9" s="199" t="str">
        <f ca="1" t="shared" si="12"/>
        <v>×</v>
      </c>
      <c r="AX9" s="199" t="str">
        <f ca="1" t="shared" si="12"/>
        <v>×</v>
      </c>
      <c r="AY9" s="199" t="str">
        <f ca="1" t="shared" si="12"/>
        <v>×</v>
      </c>
      <c r="AZ9" s="199" t="str">
        <f ca="1" t="shared" si="12"/>
        <v>×</v>
      </c>
      <c r="BA9" s="200" t="str">
        <f ca="1" t="shared" si="12"/>
        <v>×</v>
      </c>
      <c r="BB9" s="201" t="str">
        <f ca="1" t="shared" si="12"/>
        <v>×</v>
      </c>
      <c r="BD9" s="321">
        <f aca="true" t="shared" si="14" ref="BD9:BD32">N9/L9</f>
        <v>2.3157894736842106</v>
      </c>
    </row>
    <row r="10" spans="1:56" ht="21.75" customHeight="1">
      <c r="A10" s="91" t="str">
        <f ca="1">INDIRECT(ADDRESS(A$1,A$2,3,TRUE,$B10))</f>
        <v>H62</v>
      </c>
      <c r="B10" s="119" t="s">
        <v>484</v>
      </c>
      <c r="C10" s="120">
        <f ca="1" t="shared" si="0"/>
        <v>22.18</v>
      </c>
      <c r="D10" s="121">
        <f ca="1" t="shared" si="0"/>
        <v>2</v>
      </c>
      <c r="E10" s="122">
        <f t="shared" si="1"/>
        <v>2.3148148148148147E-05</v>
      </c>
      <c r="F10" s="123">
        <f ca="1" t="shared" si="2"/>
        <v>0.30416666666666664</v>
      </c>
      <c r="G10" s="124">
        <f t="shared" si="3"/>
        <v>11.09</v>
      </c>
      <c r="H10" s="125">
        <f t="shared" si="4"/>
        <v>1.4986486486486486</v>
      </c>
      <c r="I10" s="126">
        <f ca="1" t="shared" si="5"/>
        <v>33</v>
      </c>
      <c r="J10" s="127">
        <f ca="1" t="shared" si="5"/>
        <v>6</v>
      </c>
      <c r="K10" s="127">
        <f ca="1" t="shared" si="5"/>
        <v>50</v>
      </c>
      <c r="L10" s="127">
        <f ca="1" t="shared" si="5"/>
        <v>117</v>
      </c>
      <c r="M10" s="128">
        <f ca="1" t="shared" si="5"/>
        <v>7.4</v>
      </c>
      <c r="N10" s="129">
        <f ca="1" t="shared" si="5"/>
        <v>240</v>
      </c>
      <c r="O10" s="130">
        <f t="shared" si="6"/>
        <v>33</v>
      </c>
      <c r="P10" s="131">
        <f ca="1" t="shared" si="7"/>
        <v>32</v>
      </c>
      <c r="Q10" s="124">
        <f t="shared" si="8"/>
        <v>34.03125</v>
      </c>
      <c r="R10" s="203" t="str">
        <f ca="1" t="shared" si="9"/>
        <v>DAE21,31,41</v>
      </c>
      <c r="S10" s="148">
        <f t="shared" si="10"/>
        <v>3.65625</v>
      </c>
      <c r="T10" s="134">
        <f ca="1" t="shared" si="11"/>
        <v>0</v>
      </c>
      <c r="U10" s="135">
        <f ca="1" t="shared" si="11"/>
        <v>3</v>
      </c>
      <c r="V10" s="137">
        <f ca="1" t="shared" si="11"/>
        <v>120</v>
      </c>
      <c r="W10" s="137">
        <f ca="1" t="shared" si="11"/>
        <v>0</v>
      </c>
      <c r="X10" s="137" t="str">
        <f ca="1" t="shared" si="11"/>
        <v>単発</v>
      </c>
      <c r="Y10" s="186">
        <f ca="1" t="shared" si="11"/>
        <v>2</v>
      </c>
      <c r="Z10" s="135">
        <f ca="1" t="shared" si="11"/>
        <v>2.4</v>
      </c>
      <c r="AA10" s="137">
        <f ca="1" t="shared" si="11"/>
        <v>4</v>
      </c>
      <c r="AB10" s="138" t="str">
        <f ca="1" t="shared" si="11"/>
        <v>NACA0009</v>
      </c>
      <c r="AC10" s="139">
        <f ca="1" t="shared" si="11"/>
        <v>0.4</v>
      </c>
      <c r="AD10" s="140">
        <f ca="1" t="shared" si="11"/>
        <v>0</v>
      </c>
      <c r="AE10" s="141">
        <f ca="1" t="shared" si="11"/>
        <v>0</v>
      </c>
      <c r="AF10" s="137">
        <f ca="1" t="shared" si="11"/>
        <v>0</v>
      </c>
      <c r="AG10" s="138" t="str">
        <f ca="1" t="shared" si="11"/>
        <v>NACA0009</v>
      </c>
      <c r="AH10" s="142">
        <f ca="1" t="shared" si="11"/>
        <v>0.013</v>
      </c>
      <c r="AI10" s="143">
        <f ca="1" t="shared" si="11"/>
        <v>0</v>
      </c>
      <c r="AJ10" s="144">
        <f ca="1" t="shared" si="11"/>
        <v>0</v>
      </c>
      <c r="AK10" s="145">
        <f ca="1" t="shared" si="11"/>
        <v>300</v>
      </c>
      <c r="AL10" s="146" t="s">
        <v>44</v>
      </c>
      <c r="AM10" s="147">
        <f ca="1" t="shared" si="13"/>
        <v>3</v>
      </c>
      <c r="AN10" s="214" t="str">
        <f ca="1" t="shared" si="12"/>
        <v>ｱｯﾌﾟﾗｲﾄ</v>
      </c>
      <c r="AO10" s="209" t="str">
        <f ca="1" t="shared" si="12"/>
        <v>〇</v>
      </c>
      <c r="AP10" s="199" t="str">
        <f ca="1" t="shared" si="12"/>
        <v>〇</v>
      </c>
      <c r="AQ10" s="199" t="str">
        <f ca="1" t="shared" si="12"/>
        <v>×</v>
      </c>
      <c r="AR10" s="199" t="str">
        <f ca="1" t="shared" si="12"/>
        <v>×</v>
      </c>
      <c r="AS10" s="199" t="str">
        <f ca="1" t="shared" si="12"/>
        <v>×</v>
      </c>
      <c r="AT10" s="199" t="str">
        <f ca="1" t="shared" si="12"/>
        <v>×</v>
      </c>
      <c r="AU10" s="201" t="str">
        <f ca="1" t="shared" si="12"/>
        <v>〇</v>
      </c>
      <c r="AV10" s="209" t="str">
        <f ca="1" t="shared" si="12"/>
        <v>×</v>
      </c>
      <c r="AW10" s="199" t="str">
        <f ca="1" t="shared" si="12"/>
        <v>×</v>
      </c>
      <c r="AX10" s="199" t="str">
        <f ca="1" t="shared" si="12"/>
        <v>×</v>
      </c>
      <c r="AY10" s="199" t="str">
        <f ca="1" t="shared" si="12"/>
        <v>×</v>
      </c>
      <c r="AZ10" s="199" t="str">
        <f ca="1" t="shared" si="12"/>
        <v>×</v>
      </c>
      <c r="BA10" s="200" t="str">
        <f ca="1" t="shared" si="12"/>
        <v>×</v>
      </c>
      <c r="BB10" s="201" t="str">
        <f ca="1" t="shared" si="12"/>
        <v>×</v>
      </c>
      <c r="BD10" s="321">
        <f t="shared" si="14"/>
        <v>2.051282051282051</v>
      </c>
    </row>
    <row r="11" spans="1:56" ht="21.75" customHeight="1">
      <c r="A11" s="91" t="str">
        <f ca="1">INDIRECT(ADDRESS(A$1,A$2,3,TRUE,$B11))</f>
        <v>K08</v>
      </c>
      <c r="B11" s="119" t="s">
        <v>174</v>
      </c>
      <c r="C11" s="120">
        <f ca="1" t="shared" si="0"/>
        <v>1390.4</v>
      </c>
      <c r="D11" s="121">
        <f ca="1" t="shared" si="0"/>
        <v>618</v>
      </c>
      <c r="E11" s="149">
        <f t="shared" si="1"/>
        <v>0.007152777777777779</v>
      </c>
      <c r="F11" s="123">
        <f ca="1" t="shared" si="2"/>
        <v>0.3847222222222222</v>
      </c>
      <c r="G11" s="150">
        <f t="shared" si="3"/>
        <v>2.2498381877022657</v>
      </c>
      <c r="H11" s="151">
        <f t="shared" si="4"/>
        <v>0.31247752606975915</v>
      </c>
      <c r="I11" s="120">
        <f ca="1" t="shared" si="5"/>
        <v>32.3</v>
      </c>
      <c r="J11" s="137">
        <f ca="1" t="shared" si="5"/>
        <v>8.38</v>
      </c>
      <c r="K11" s="137">
        <f ca="1" t="shared" si="5"/>
        <v>34</v>
      </c>
      <c r="L11" s="137">
        <f ca="1" t="shared" si="5"/>
        <v>85</v>
      </c>
      <c r="M11" s="152">
        <f ca="1" t="shared" si="5"/>
        <v>7.2</v>
      </c>
      <c r="N11" s="136">
        <f ca="1" t="shared" si="5"/>
        <v>213</v>
      </c>
      <c r="O11" s="153">
        <f t="shared" si="6"/>
        <v>32.3</v>
      </c>
      <c r="P11" s="154">
        <f ca="1" t="shared" si="7"/>
        <v>29.2</v>
      </c>
      <c r="Q11" s="150">
        <f t="shared" si="8"/>
        <v>35.72910958904109</v>
      </c>
      <c r="R11" s="204" t="str">
        <f ca="1" t="shared" si="9"/>
        <v>DAE21,31,41</v>
      </c>
      <c r="S11" s="155">
        <f t="shared" si="10"/>
        <v>2.910958904109589</v>
      </c>
      <c r="T11" s="134">
        <f ca="1" t="shared" si="11"/>
        <v>33.2</v>
      </c>
      <c r="U11" s="135">
        <f ca="1" t="shared" si="11"/>
        <v>3</v>
      </c>
      <c r="V11" s="137">
        <f ca="1" t="shared" si="11"/>
        <v>145</v>
      </c>
      <c r="W11" s="137">
        <f ca="1" t="shared" si="11"/>
        <v>25.2</v>
      </c>
      <c r="X11" s="137" t="str">
        <f ca="1" t="shared" si="11"/>
        <v>単発</v>
      </c>
      <c r="Y11" s="186">
        <f ca="1" t="shared" si="11"/>
        <v>2</v>
      </c>
      <c r="Z11" s="135">
        <f ca="1" t="shared" si="11"/>
        <v>1.74</v>
      </c>
      <c r="AA11" s="137">
        <f ca="1" t="shared" si="11"/>
        <v>2.8</v>
      </c>
      <c r="AB11" s="138" t="str">
        <f ca="1" t="shared" si="11"/>
        <v>NACA0009</v>
      </c>
      <c r="AC11" s="139">
        <f ca="1" t="shared" si="11"/>
        <v>0.299</v>
      </c>
      <c r="AD11" s="140">
        <f ca="1" t="shared" si="11"/>
        <v>1.508</v>
      </c>
      <c r="AE11" s="141">
        <f ca="1" t="shared" si="11"/>
        <v>1.85</v>
      </c>
      <c r="AF11" s="137">
        <f ca="1" t="shared" si="11"/>
        <v>2.5</v>
      </c>
      <c r="AG11" s="138" t="str">
        <f ca="1" t="shared" si="11"/>
        <v>NACA09,12</v>
      </c>
      <c r="AH11" s="142">
        <f ca="1" t="shared" si="11"/>
        <v>0.011</v>
      </c>
      <c r="AI11" s="143">
        <f ca="1" t="shared" si="11"/>
        <v>0.0017</v>
      </c>
      <c r="AJ11" s="144">
        <f ca="1" t="shared" si="11"/>
        <v>98</v>
      </c>
      <c r="AK11" s="145">
        <f ca="1" t="shared" si="11"/>
        <v>250</v>
      </c>
      <c r="AL11" s="146" t="s">
        <v>44</v>
      </c>
      <c r="AM11" s="147">
        <f ca="1" t="shared" si="13"/>
        <v>60</v>
      </c>
      <c r="AN11" s="214" t="str">
        <f ca="1" t="shared" si="12"/>
        <v>ﾘｶﾝﾍﾞﾝﾄ</v>
      </c>
      <c r="AO11" s="209" t="str">
        <f ca="1" t="shared" si="12"/>
        <v>〇</v>
      </c>
      <c r="AP11" s="199" t="str">
        <f ca="1" t="shared" si="12"/>
        <v>〇</v>
      </c>
      <c r="AQ11" s="199" t="str">
        <f ca="1" t="shared" si="12"/>
        <v>×</v>
      </c>
      <c r="AR11" s="199" t="str">
        <f ca="1" t="shared" si="12"/>
        <v>〇</v>
      </c>
      <c r="AS11" s="199" t="str">
        <f ca="1" t="shared" si="12"/>
        <v>×</v>
      </c>
      <c r="AT11" s="199" t="str">
        <f ca="1" t="shared" si="12"/>
        <v>×</v>
      </c>
      <c r="AU11" s="201" t="str">
        <f ca="1" t="shared" si="12"/>
        <v>×</v>
      </c>
      <c r="AV11" s="209" t="str">
        <f ca="1" t="shared" si="12"/>
        <v>〇</v>
      </c>
      <c r="AW11" s="199" t="str">
        <f ca="1" t="shared" si="12"/>
        <v>〇</v>
      </c>
      <c r="AX11" s="199" t="str">
        <f ca="1" t="shared" si="12"/>
        <v>〇</v>
      </c>
      <c r="AY11" s="199" t="str">
        <f ca="1" t="shared" si="12"/>
        <v>×</v>
      </c>
      <c r="AZ11" s="199" t="str">
        <f ca="1" t="shared" si="12"/>
        <v>〇</v>
      </c>
      <c r="BA11" s="200" t="str">
        <f ca="1" t="shared" si="12"/>
        <v>〇</v>
      </c>
      <c r="BB11" s="201" t="str">
        <f ca="1" t="shared" si="12"/>
        <v>〇</v>
      </c>
      <c r="BD11" s="321">
        <f t="shared" si="14"/>
        <v>2.5058823529411764</v>
      </c>
    </row>
    <row r="12" spans="1:56" ht="21.75" customHeight="1">
      <c r="A12" s="91" t="str">
        <f ca="1" t="shared" si="15" ref="A12:A33">INDIRECT(ADDRESS(A$1,A$2,3,TRUE,$B12))</f>
        <v>H48</v>
      </c>
      <c r="B12" s="119" t="s">
        <v>194</v>
      </c>
      <c r="C12" s="120">
        <f ca="1" t="shared" si="0"/>
        <v>423.06</v>
      </c>
      <c r="D12" s="121">
        <f ca="1" t="shared" si="0"/>
        <v>74</v>
      </c>
      <c r="E12" s="149">
        <f t="shared" si="1"/>
        <v>0.0008564814814814815</v>
      </c>
      <c r="F12" s="123">
        <f ca="1" t="shared" si="2"/>
        <v>0.3972222222222222</v>
      </c>
      <c r="G12" s="150">
        <f t="shared" si="3"/>
        <v>5.717027027027027</v>
      </c>
      <c r="H12" s="156">
        <f t="shared" si="4"/>
        <v>0.8407392686804451</v>
      </c>
      <c r="I12" s="120">
        <f ca="1" t="shared" si="5"/>
        <v>27.28</v>
      </c>
      <c r="J12" s="137">
        <f ca="1" t="shared" si="5"/>
        <v>7.62</v>
      </c>
      <c r="K12" s="137">
        <f ca="1" t="shared" si="5"/>
        <v>49.7</v>
      </c>
      <c r="L12" s="137">
        <f ca="1" t="shared" si="5"/>
        <v>106.7</v>
      </c>
      <c r="M12" s="152">
        <f ca="1" t="shared" si="5"/>
        <v>6.8</v>
      </c>
      <c r="N12" s="136">
        <f ca="1" t="shared" si="5"/>
        <v>280</v>
      </c>
      <c r="O12" s="153">
        <f t="shared" si="6"/>
        <v>27.28</v>
      </c>
      <c r="P12" s="154">
        <f ca="1" t="shared" si="7"/>
        <v>28.05</v>
      </c>
      <c r="Q12" s="150">
        <f t="shared" si="8"/>
        <v>26.531137254901964</v>
      </c>
      <c r="R12" s="204" t="str">
        <f ca="1" t="shared" si="9"/>
        <v>FX76-MP140</v>
      </c>
      <c r="S12" s="155">
        <f t="shared" si="10"/>
        <v>3.803921568627451</v>
      </c>
      <c r="T12" s="134">
        <f ca="1" t="shared" si="11"/>
        <v>38.3</v>
      </c>
      <c r="U12" s="135">
        <f ca="1" t="shared" si="11"/>
        <v>3.14</v>
      </c>
      <c r="V12" s="137">
        <f ca="1" t="shared" si="11"/>
        <v>160</v>
      </c>
      <c r="W12" s="137">
        <f ca="1" t="shared" si="11"/>
        <v>30</v>
      </c>
      <c r="X12" s="137" t="str">
        <f ca="1" t="shared" si="11"/>
        <v>双発</v>
      </c>
      <c r="Y12" s="186">
        <f ca="1" t="shared" si="11"/>
        <v>4</v>
      </c>
      <c r="Z12" s="135">
        <f ca="1" t="shared" si="11"/>
        <v>1.948</v>
      </c>
      <c r="AA12" s="137">
        <f ca="1" t="shared" si="11"/>
        <v>3.71</v>
      </c>
      <c r="AB12" s="138" t="str">
        <f ca="1" t="shared" si="11"/>
        <v>NACA0009</v>
      </c>
      <c r="AC12" s="139">
        <f ca="1" t="shared" si="11"/>
        <v>0.322</v>
      </c>
      <c r="AD12" s="140">
        <f ca="1" t="shared" si="11"/>
        <v>1.495</v>
      </c>
      <c r="AE12" s="141">
        <f ca="1" t="shared" si="11"/>
        <v>1.827</v>
      </c>
      <c r="AF12" s="137">
        <f ca="1" t="shared" si="11"/>
        <v>2.9</v>
      </c>
      <c r="AG12" s="138" t="str">
        <f ca="1" t="shared" si="11"/>
        <v>NACA0009</v>
      </c>
      <c r="AH12" s="142">
        <f ca="1" t="shared" si="11"/>
        <v>0.0134</v>
      </c>
      <c r="AI12" s="143">
        <f ca="1" t="shared" si="11"/>
        <v>0.0027</v>
      </c>
      <c r="AJ12" s="144">
        <f ca="1" t="shared" si="11"/>
        <v>80</v>
      </c>
      <c r="AK12" s="145">
        <f ca="1" t="shared" si="11"/>
        <v>280</v>
      </c>
      <c r="AL12" s="146" t="s">
        <v>44</v>
      </c>
      <c r="AM12" s="147">
        <f ca="1" t="shared" si="13"/>
        <v>5</v>
      </c>
      <c r="AN12" s="196" t="str">
        <f ca="1" t="shared" si="12"/>
        <v>ﾘｶﾝﾍﾞﾝﾄ</v>
      </c>
      <c r="AO12" s="209" t="str">
        <f ca="1" t="shared" si="12"/>
        <v>〇</v>
      </c>
      <c r="AP12" s="199" t="str">
        <f ca="1" t="shared" si="12"/>
        <v>〇</v>
      </c>
      <c r="AQ12" s="199" t="str">
        <f ca="1" t="shared" si="12"/>
        <v>×</v>
      </c>
      <c r="AR12" s="199" t="str">
        <f ca="1" t="shared" si="12"/>
        <v>×</v>
      </c>
      <c r="AS12" s="199" t="str">
        <f ca="1" t="shared" si="12"/>
        <v>×</v>
      </c>
      <c r="AT12" s="199" t="str">
        <f ca="1" t="shared" si="12"/>
        <v>×</v>
      </c>
      <c r="AU12" s="201" t="str">
        <f ca="1" t="shared" si="12"/>
        <v>〇</v>
      </c>
      <c r="AV12" s="209" t="str">
        <f ca="1" t="shared" si="12"/>
        <v>×</v>
      </c>
      <c r="AW12" s="199" t="str">
        <f ca="1" t="shared" si="12"/>
        <v>〇</v>
      </c>
      <c r="AX12" s="199" t="str">
        <f ca="1" t="shared" si="12"/>
        <v>〇</v>
      </c>
      <c r="AY12" s="199" t="str">
        <f ca="1" t="shared" si="12"/>
        <v>×</v>
      </c>
      <c r="AZ12" s="199" t="str">
        <f ca="1" t="shared" si="12"/>
        <v>〇</v>
      </c>
      <c r="BA12" s="200" t="str">
        <f ca="1" t="shared" si="12"/>
        <v>〇</v>
      </c>
      <c r="BB12" s="201" t="str">
        <f ca="1" t="shared" si="12"/>
        <v>×</v>
      </c>
      <c r="BD12" s="321">
        <f t="shared" si="14"/>
        <v>2.6241799437675724</v>
      </c>
    </row>
    <row r="13" spans="1:56" ht="21.75" customHeight="1">
      <c r="A13" s="91" t="str">
        <f ca="1" t="shared" si="15"/>
        <v>C15</v>
      </c>
      <c r="B13" s="92" t="s">
        <v>487</v>
      </c>
      <c r="C13" s="120" t="str">
        <f ca="1" t="shared" si="0"/>
        <v>棄権</v>
      </c>
      <c r="D13" s="121">
        <f ca="1" t="shared" si="0"/>
        <v>0</v>
      </c>
      <c r="E13" s="149">
        <f t="shared" si="1"/>
        <v>0</v>
      </c>
      <c r="F13" s="123">
        <f ca="1" t="shared" si="2"/>
        <v>0</v>
      </c>
      <c r="G13" s="150" t="e">
        <f t="shared" si="3"/>
        <v>#VALUE!</v>
      </c>
      <c r="H13" s="156" t="e">
        <f t="shared" si="4"/>
        <v>#VALUE!</v>
      </c>
      <c r="I13" s="120">
        <f ca="1" t="shared" si="5"/>
        <v>0</v>
      </c>
      <c r="J13" s="137">
        <f ca="1" t="shared" si="5"/>
        <v>0</v>
      </c>
      <c r="K13" s="137">
        <f ca="1" t="shared" si="5"/>
        <v>0</v>
      </c>
      <c r="L13" s="137">
        <f ca="1" t="shared" si="5"/>
        <v>0</v>
      </c>
      <c r="M13" s="152">
        <f ca="1" t="shared" si="5"/>
        <v>0</v>
      </c>
      <c r="N13" s="136">
        <f ca="1" t="shared" si="5"/>
        <v>0</v>
      </c>
      <c r="O13" s="153">
        <f t="shared" si="6"/>
        <v>0</v>
      </c>
      <c r="P13" s="154">
        <f ca="1" t="shared" si="7"/>
        <v>0</v>
      </c>
      <c r="Q13" s="150" t="e">
        <f t="shared" si="8"/>
        <v>#DIV/0!</v>
      </c>
      <c r="R13" s="204">
        <f ca="1" t="shared" si="9"/>
        <v>0</v>
      </c>
      <c r="S13" s="155" t="e">
        <f t="shared" si="10"/>
        <v>#DIV/0!</v>
      </c>
      <c r="T13" s="134">
        <f ca="1" t="shared" si="11"/>
        <v>0</v>
      </c>
      <c r="U13" s="135">
        <f ca="1" t="shared" si="11"/>
        <v>0</v>
      </c>
      <c r="V13" s="137">
        <f ca="1" t="shared" si="11"/>
        <v>0</v>
      </c>
      <c r="W13" s="137">
        <f ca="1" t="shared" si="11"/>
        <v>0</v>
      </c>
      <c r="X13" s="137" t="str">
        <f ca="1" t="shared" si="11"/>
        <v>単発</v>
      </c>
      <c r="Y13" s="186">
        <f ca="1" t="shared" si="11"/>
        <v>2</v>
      </c>
      <c r="Z13" s="135">
        <f ca="1" t="shared" si="11"/>
        <v>0</v>
      </c>
      <c r="AA13" s="137">
        <f ca="1" t="shared" si="11"/>
        <v>0</v>
      </c>
      <c r="AB13" s="138">
        <f ca="1" t="shared" si="11"/>
        <v>0</v>
      </c>
      <c r="AC13" s="139">
        <f ca="1" t="shared" si="11"/>
        <v>0</v>
      </c>
      <c r="AD13" s="140">
        <f ca="1" t="shared" si="11"/>
        <v>0</v>
      </c>
      <c r="AE13" s="141">
        <f ca="1" t="shared" si="11"/>
        <v>0</v>
      </c>
      <c r="AF13" s="137">
        <f ca="1" t="shared" si="11"/>
        <v>0</v>
      </c>
      <c r="AG13" s="138">
        <f ca="1" t="shared" si="11"/>
        <v>0</v>
      </c>
      <c r="AH13" s="142">
        <f ca="1" t="shared" si="11"/>
        <v>0</v>
      </c>
      <c r="AI13" s="143">
        <f ca="1" t="shared" si="11"/>
        <v>0</v>
      </c>
      <c r="AJ13" s="144">
        <f ca="1" t="shared" si="11"/>
        <v>0</v>
      </c>
      <c r="AK13" s="145">
        <f ca="1" t="shared" si="11"/>
        <v>0</v>
      </c>
      <c r="AL13" s="146" t="s">
        <v>44</v>
      </c>
      <c r="AM13" s="147">
        <f ca="1" t="shared" si="13"/>
        <v>0</v>
      </c>
      <c r="AN13" s="196" t="str">
        <f ca="1" t="shared" si="12"/>
        <v>ｱｯﾌﾟﾗｲﾄ</v>
      </c>
      <c r="AO13" s="209" t="str">
        <f ca="1" t="shared" si="12"/>
        <v>×</v>
      </c>
      <c r="AP13" s="199" t="str">
        <f ca="1" t="shared" si="12"/>
        <v>×</v>
      </c>
      <c r="AQ13" s="199" t="str">
        <f ca="1" t="shared" si="12"/>
        <v>×</v>
      </c>
      <c r="AR13" s="199" t="str">
        <f ca="1" t="shared" si="12"/>
        <v>×</v>
      </c>
      <c r="AS13" s="199" t="str">
        <f ca="1" t="shared" si="12"/>
        <v>×</v>
      </c>
      <c r="AT13" s="199" t="str">
        <f ca="1" t="shared" si="12"/>
        <v>×</v>
      </c>
      <c r="AU13" s="201" t="str">
        <f ca="1" t="shared" si="12"/>
        <v>×</v>
      </c>
      <c r="AV13" s="209" t="str">
        <f ca="1" t="shared" si="12"/>
        <v>×</v>
      </c>
      <c r="AW13" s="199" t="str">
        <f ca="1" t="shared" si="12"/>
        <v>×</v>
      </c>
      <c r="AX13" s="199" t="str">
        <f ca="1" t="shared" si="12"/>
        <v>×</v>
      </c>
      <c r="AY13" s="199" t="str">
        <f ca="1" t="shared" si="12"/>
        <v>×</v>
      </c>
      <c r="AZ13" s="199" t="str">
        <f ca="1" t="shared" si="12"/>
        <v>×</v>
      </c>
      <c r="BA13" s="200" t="str">
        <f ca="1" t="shared" si="12"/>
        <v>×</v>
      </c>
      <c r="BB13" s="201" t="str">
        <f ca="1" t="shared" si="12"/>
        <v>×</v>
      </c>
      <c r="BD13" s="321" t="e">
        <f t="shared" si="14"/>
        <v>#DIV/0!</v>
      </c>
    </row>
    <row r="14" spans="1:56" ht="21.75" customHeight="1">
      <c r="A14" s="91" t="str">
        <f ca="1" t="shared" si="15"/>
        <v>H34</v>
      </c>
      <c r="B14" s="119" t="s">
        <v>270</v>
      </c>
      <c r="C14" s="120">
        <f ca="1" t="shared" si="0"/>
        <v>1905.2</v>
      </c>
      <c r="D14" s="121">
        <f ca="1" t="shared" si="0"/>
        <v>317</v>
      </c>
      <c r="E14" s="149">
        <f t="shared" si="1"/>
        <v>0.0036689814814814814</v>
      </c>
      <c r="F14" s="123">
        <f ca="1" t="shared" si="2"/>
        <v>0.4069444444444445</v>
      </c>
      <c r="G14" s="150">
        <f t="shared" si="3"/>
        <v>6.0100946372239745</v>
      </c>
      <c r="H14" s="156">
        <f t="shared" si="4"/>
        <v>0.8585849481748535</v>
      </c>
      <c r="I14" s="120">
        <f ca="1" t="shared" si="5"/>
        <v>30</v>
      </c>
      <c r="J14" s="137">
        <f ca="1" t="shared" si="5"/>
        <v>7.4</v>
      </c>
      <c r="K14" s="137">
        <f ca="1" t="shared" si="5"/>
        <v>37</v>
      </c>
      <c r="L14" s="137">
        <f ca="1" t="shared" si="5"/>
        <v>100</v>
      </c>
      <c r="M14" s="152">
        <f ca="1" t="shared" si="5"/>
        <v>7</v>
      </c>
      <c r="N14" s="136">
        <f ca="1" t="shared" si="5"/>
        <v>280</v>
      </c>
      <c r="O14" s="153">
        <f t="shared" si="6"/>
        <v>30</v>
      </c>
      <c r="P14" s="154">
        <f ca="1" t="shared" si="7"/>
        <v>31.28</v>
      </c>
      <c r="Q14" s="150">
        <f t="shared" si="8"/>
        <v>28.77237851662404</v>
      </c>
      <c r="R14" s="204" t="str">
        <f ca="1" t="shared" si="9"/>
        <v>DAE21,DAE31</v>
      </c>
      <c r="S14" s="155">
        <f t="shared" si="10"/>
        <v>3.19693094629156</v>
      </c>
      <c r="T14" s="134">
        <f ca="1" t="shared" si="11"/>
        <v>0</v>
      </c>
      <c r="U14" s="135">
        <f ca="1" t="shared" si="11"/>
        <v>2.7</v>
      </c>
      <c r="V14" s="137">
        <f ca="1" t="shared" si="11"/>
        <v>175</v>
      </c>
      <c r="W14" s="137">
        <f ca="1" t="shared" si="11"/>
        <v>40</v>
      </c>
      <c r="X14" s="137" t="str">
        <f ca="1" t="shared" si="11"/>
        <v>単発</v>
      </c>
      <c r="Y14" s="186">
        <f ca="1" t="shared" si="11"/>
        <v>2</v>
      </c>
      <c r="Z14" s="135">
        <f ca="1" t="shared" si="11"/>
        <v>2.3</v>
      </c>
      <c r="AA14" s="137">
        <f ca="1" t="shared" si="11"/>
        <v>3.9</v>
      </c>
      <c r="AB14" s="138" t="str">
        <f ca="1" t="shared" si="11"/>
        <v>NACA0009</v>
      </c>
      <c r="AC14" s="139">
        <f ca="1" t="shared" si="11"/>
        <v>0.34</v>
      </c>
      <c r="AD14" s="140">
        <f ca="1" t="shared" si="11"/>
        <v>1.571</v>
      </c>
      <c r="AE14" s="141">
        <f ca="1" t="shared" si="11"/>
        <v>2.3</v>
      </c>
      <c r="AF14" s="137">
        <f ca="1" t="shared" si="11"/>
        <v>3</v>
      </c>
      <c r="AG14" s="138" t="str">
        <f ca="1" t="shared" si="11"/>
        <v>NACA0009</v>
      </c>
      <c r="AH14" s="142">
        <f ca="1" t="shared" si="11"/>
        <v>0.013</v>
      </c>
      <c r="AI14" s="143">
        <f ca="1" t="shared" si="11"/>
        <v>0.0023</v>
      </c>
      <c r="AJ14" s="144">
        <f ca="1" t="shared" si="11"/>
        <v>90</v>
      </c>
      <c r="AK14" s="145">
        <f ca="1" t="shared" si="11"/>
        <v>300</v>
      </c>
      <c r="AL14" s="146" t="s">
        <v>44</v>
      </c>
      <c r="AM14" s="147">
        <f ca="1" t="shared" si="13"/>
        <v>20</v>
      </c>
      <c r="AN14" s="196" t="str">
        <f ca="1" t="shared" si="12"/>
        <v>ｱｯﾌﾟﾗｲﾄ</v>
      </c>
      <c r="AO14" s="209" t="str">
        <f ca="1" t="shared" si="12"/>
        <v>〇</v>
      </c>
      <c r="AP14" s="199" t="str">
        <f ca="1" t="shared" si="12"/>
        <v>〇</v>
      </c>
      <c r="AQ14" s="199" t="str">
        <f ca="1" t="shared" si="12"/>
        <v>×</v>
      </c>
      <c r="AR14" s="199" t="str">
        <f ca="1" t="shared" si="12"/>
        <v>×</v>
      </c>
      <c r="AS14" s="199" t="str">
        <f ca="1" t="shared" si="12"/>
        <v>×</v>
      </c>
      <c r="AT14" s="199" t="str">
        <f ca="1" t="shared" si="12"/>
        <v>×</v>
      </c>
      <c r="AU14" s="201" t="str">
        <f ca="1" t="shared" si="12"/>
        <v>〇</v>
      </c>
      <c r="AV14" s="209" t="str">
        <f ca="1" t="shared" si="12"/>
        <v>〇</v>
      </c>
      <c r="AW14" s="199" t="str">
        <f ca="1" t="shared" si="12"/>
        <v>〇</v>
      </c>
      <c r="AX14" s="199" t="str">
        <f ca="1" t="shared" si="12"/>
        <v>×</v>
      </c>
      <c r="AY14" s="199" t="str">
        <f ca="1" t="shared" si="12"/>
        <v>〇</v>
      </c>
      <c r="AZ14" s="199" t="str">
        <f ca="1" t="shared" si="12"/>
        <v>×</v>
      </c>
      <c r="BA14" s="200" t="str">
        <f ca="1" t="shared" si="12"/>
        <v>×</v>
      </c>
      <c r="BB14" s="201" t="str">
        <f ca="1" t="shared" si="12"/>
        <v>×</v>
      </c>
      <c r="BD14" s="321">
        <f t="shared" si="14"/>
        <v>2.8</v>
      </c>
    </row>
    <row r="15" spans="1:56" ht="21.75" customHeight="1">
      <c r="A15" s="91" t="str">
        <f ca="1" t="shared" si="15"/>
        <v>K92</v>
      </c>
      <c r="B15" s="119" t="s">
        <v>488</v>
      </c>
      <c r="C15" s="120">
        <f ca="1" t="shared" si="0"/>
        <v>25.51</v>
      </c>
      <c r="D15" s="121">
        <f ca="1" t="shared" si="0"/>
        <v>3</v>
      </c>
      <c r="E15" s="149">
        <f t="shared" si="1"/>
        <v>3.472222222222222E-05</v>
      </c>
      <c r="F15" s="123">
        <f ca="1" t="shared" si="2"/>
        <v>0.4138888888888889</v>
      </c>
      <c r="G15" s="150">
        <f t="shared" si="3"/>
        <v>8.503333333333334</v>
      </c>
      <c r="H15" s="156">
        <f t="shared" si="4"/>
        <v>1.0629166666666667</v>
      </c>
      <c r="I15" s="120">
        <f ca="1" t="shared" si="5"/>
        <v>28</v>
      </c>
      <c r="J15" s="137">
        <f ca="1" t="shared" si="5"/>
        <v>0</v>
      </c>
      <c r="K15" s="137">
        <f ca="1" t="shared" si="5"/>
        <v>58.6</v>
      </c>
      <c r="L15" s="137">
        <f ca="1" t="shared" si="5"/>
        <v>103.6</v>
      </c>
      <c r="M15" s="152">
        <f ca="1" t="shared" si="5"/>
        <v>8</v>
      </c>
      <c r="N15" s="136">
        <f ca="1" t="shared" si="5"/>
        <v>200</v>
      </c>
      <c r="O15" s="153">
        <f t="shared" si="6"/>
        <v>28</v>
      </c>
      <c r="P15" s="154">
        <f ca="1" t="shared" si="7"/>
        <v>28</v>
      </c>
      <c r="Q15" s="150">
        <f t="shared" si="8"/>
        <v>28</v>
      </c>
      <c r="R15" s="204" t="str">
        <f ca="1" t="shared" si="9"/>
        <v>DAE11</v>
      </c>
      <c r="S15" s="155">
        <f t="shared" si="10"/>
        <v>3.6999999999999997</v>
      </c>
      <c r="T15" s="134">
        <f ca="1" t="shared" si="11"/>
        <v>0</v>
      </c>
      <c r="U15" s="135">
        <f ca="1" t="shared" si="11"/>
        <v>3</v>
      </c>
      <c r="V15" s="137">
        <f ca="1" t="shared" si="11"/>
        <v>100</v>
      </c>
      <c r="W15" s="137">
        <f ca="1" t="shared" si="11"/>
        <v>30</v>
      </c>
      <c r="X15" s="137" t="str">
        <f ca="1" t="shared" si="11"/>
        <v>単発</v>
      </c>
      <c r="Y15" s="186">
        <f ca="1" t="shared" si="11"/>
        <v>2</v>
      </c>
      <c r="Z15" s="135">
        <f ca="1" t="shared" si="11"/>
        <v>0</v>
      </c>
      <c r="AA15" s="137">
        <f ca="1" t="shared" si="11"/>
        <v>0</v>
      </c>
      <c r="AB15" s="138">
        <f ca="1" t="shared" si="11"/>
        <v>0</v>
      </c>
      <c r="AC15" s="139">
        <f ca="1" t="shared" si="11"/>
        <v>0.4</v>
      </c>
      <c r="AD15" s="140">
        <f ca="1" t="shared" si="11"/>
        <v>0</v>
      </c>
      <c r="AE15" s="141">
        <f ca="1" t="shared" si="11"/>
        <v>0</v>
      </c>
      <c r="AF15" s="137">
        <f ca="1" t="shared" si="11"/>
        <v>0</v>
      </c>
      <c r="AG15" s="138">
        <f ca="1" t="shared" si="11"/>
        <v>0</v>
      </c>
      <c r="AH15" s="142">
        <f ca="1" t="shared" si="11"/>
        <v>0.013</v>
      </c>
      <c r="AI15" s="143">
        <f ca="1" t="shared" si="11"/>
        <v>0</v>
      </c>
      <c r="AJ15" s="144">
        <f ca="1" t="shared" si="11"/>
        <v>0</v>
      </c>
      <c r="AK15" s="145">
        <f ca="1" t="shared" si="11"/>
        <v>0</v>
      </c>
      <c r="AL15" s="146" t="s">
        <v>44</v>
      </c>
      <c r="AM15" s="147">
        <f ca="1" t="shared" si="13"/>
        <v>0</v>
      </c>
      <c r="AN15" s="214" t="str">
        <f ca="1" t="shared" si="12"/>
        <v>ｱｯﾌﾟﾗｲﾄ</v>
      </c>
      <c r="AO15" s="209" t="str">
        <f ca="1" t="shared" si="12"/>
        <v>〇</v>
      </c>
      <c r="AP15" s="199" t="str">
        <f ca="1" t="shared" si="12"/>
        <v>〇</v>
      </c>
      <c r="AQ15" s="199" t="str">
        <f ca="1" t="shared" si="12"/>
        <v>×</v>
      </c>
      <c r="AR15" s="199" t="str">
        <f ca="1" t="shared" si="12"/>
        <v>×</v>
      </c>
      <c r="AS15" s="199" t="str">
        <f ca="1" t="shared" si="12"/>
        <v>×</v>
      </c>
      <c r="AT15" s="199" t="str">
        <f ca="1" t="shared" si="12"/>
        <v>×</v>
      </c>
      <c r="AU15" s="201" t="str">
        <f ca="1" t="shared" si="12"/>
        <v>×</v>
      </c>
      <c r="AV15" s="209" t="str">
        <f ca="1" t="shared" si="12"/>
        <v>×</v>
      </c>
      <c r="AW15" s="199" t="str">
        <f ca="1" t="shared" si="12"/>
        <v>〇</v>
      </c>
      <c r="AX15" s="199" t="str">
        <f ca="1" t="shared" si="12"/>
        <v>×</v>
      </c>
      <c r="AY15" s="199" t="str">
        <f ca="1" t="shared" si="12"/>
        <v>×</v>
      </c>
      <c r="AZ15" s="199" t="str">
        <f ca="1" t="shared" si="12"/>
        <v>×</v>
      </c>
      <c r="BA15" s="200" t="str">
        <f ca="1" t="shared" si="12"/>
        <v>×</v>
      </c>
      <c r="BB15" s="201" t="str">
        <f ca="1" t="shared" si="12"/>
        <v>×</v>
      </c>
      <c r="BD15" s="321">
        <f t="shared" si="14"/>
        <v>1.9305019305019306</v>
      </c>
    </row>
    <row r="16" spans="1:56" ht="21.75" customHeight="1">
      <c r="A16" s="91" t="str">
        <f ca="1" t="shared" si="15"/>
        <v>H90</v>
      </c>
      <c r="B16" s="119" t="s">
        <v>208</v>
      </c>
      <c r="C16" s="120">
        <f ca="1" t="shared" si="0"/>
        <v>1003.56</v>
      </c>
      <c r="D16" s="121">
        <f ca="1" t="shared" si="0"/>
        <v>129</v>
      </c>
      <c r="E16" s="149">
        <f t="shared" si="1"/>
        <v>0.0014930555555555556</v>
      </c>
      <c r="F16" s="123">
        <f ca="1" t="shared" si="2"/>
        <v>0.4270833333333333</v>
      </c>
      <c r="G16" s="150">
        <f t="shared" si="3"/>
        <v>7.77953488372093</v>
      </c>
      <c r="H16" s="156">
        <f t="shared" si="4"/>
        <v>0.9152393980848154</v>
      </c>
      <c r="I16" s="120">
        <f ca="1" t="shared" si="5"/>
        <v>35</v>
      </c>
      <c r="J16" s="137" t="str">
        <f ca="1" t="shared" si="5"/>
        <v> </v>
      </c>
      <c r="K16" s="137">
        <f ca="1" t="shared" si="5"/>
        <v>70.5</v>
      </c>
      <c r="L16" s="137">
        <f ca="1" t="shared" si="5"/>
        <v>200.5</v>
      </c>
      <c r="M16" s="152">
        <f ca="1" t="shared" si="5"/>
        <v>8.5</v>
      </c>
      <c r="N16" s="136">
        <f ca="1" t="shared" si="5"/>
        <v>640</v>
      </c>
      <c r="O16" s="153">
        <f t="shared" si="6"/>
        <v>35</v>
      </c>
      <c r="P16" s="154">
        <f ca="1" t="shared" si="7"/>
        <v>45.8</v>
      </c>
      <c r="Q16" s="150">
        <f t="shared" si="8"/>
        <v>26.746724890829697</v>
      </c>
      <c r="R16" s="204" t="str">
        <f ca="1" t="shared" si="9"/>
        <v>DAE21,31</v>
      </c>
      <c r="S16" s="155">
        <f t="shared" si="10"/>
        <v>4.377729257641922</v>
      </c>
      <c r="T16" s="134" t="str">
        <f ca="1" t="shared" si="11"/>
        <v> </v>
      </c>
      <c r="U16" s="135" t="str">
        <f ca="1" t="shared" si="11"/>
        <v> </v>
      </c>
      <c r="V16" s="137">
        <f ca="1" t="shared" si="11"/>
        <v>180</v>
      </c>
      <c r="W16" s="137">
        <f ca="1" t="shared" si="11"/>
        <v>85</v>
      </c>
      <c r="X16" s="137" t="str">
        <f ca="1" t="shared" si="11"/>
        <v>単発</v>
      </c>
      <c r="Y16" s="186">
        <f ca="1" t="shared" si="11"/>
        <v>2</v>
      </c>
      <c r="Z16" s="135">
        <f ca="1" t="shared" si="11"/>
        <v>3.96</v>
      </c>
      <c r="AA16" s="137">
        <f ca="1" t="shared" si="11"/>
        <v>4.4</v>
      </c>
      <c r="AB16" s="138" t="str">
        <f ca="1" t="shared" si="11"/>
        <v>NACA0009</v>
      </c>
      <c r="AC16" s="139">
        <f ca="1" t="shared" si="11"/>
        <v>0.35</v>
      </c>
      <c r="AD16" s="140">
        <f ca="1" t="shared" si="11"/>
        <v>1.39</v>
      </c>
      <c r="AE16" s="141">
        <f ca="1" t="shared" si="11"/>
        <v>3</v>
      </c>
      <c r="AF16" s="137">
        <f ca="1" t="shared" si="11"/>
        <v>2.8</v>
      </c>
      <c r="AG16" s="138" t="str">
        <f ca="1" t="shared" si="11"/>
        <v>NACA0012</v>
      </c>
      <c r="AH16" s="142">
        <f ca="1" t="shared" si="11"/>
        <v>0.013</v>
      </c>
      <c r="AI16" s="143">
        <f ca="1" t="shared" si="11"/>
        <v>0.002</v>
      </c>
      <c r="AJ16" s="144">
        <f ca="1" t="shared" si="11"/>
        <v>90</v>
      </c>
      <c r="AK16" s="145">
        <f ca="1" t="shared" si="11"/>
        <v>320</v>
      </c>
      <c r="AL16" s="146" t="s">
        <v>44</v>
      </c>
      <c r="AM16" s="147">
        <f ca="1" t="shared" si="13"/>
        <v>6</v>
      </c>
      <c r="AN16" s="196" t="str">
        <f ca="1" t="shared" si="12"/>
        <v>ｱｯﾌﾟﾗｲﾄ</v>
      </c>
      <c r="AO16" s="209" t="str">
        <f ca="1" t="shared" si="12"/>
        <v>〇</v>
      </c>
      <c r="AP16" s="199" t="str">
        <f ca="1" t="shared" si="12"/>
        <v>〇</v>
      </c>
      <c r="AQ16" s="199" t="str">
        <f ca="1" t="shared" si="12"/>
        <v>×</v>
      </c>
      <c r="AR16" s="199" t="str">
        <f ca="1" t="shared" si="12"/>
        <v>×</v>
      </c>
      <c r="AS16" s="199" t="str">
        <f ca="1" t="shared" si="12"/>
        <v>×</v>
      </c>
      <c r="AT16" s="199" t="str">
        <f ca="1" t="shared" si="12"/>
        <v>×</v>
      </c>
      <c r="AU16" s="201" t="str">
        <f ca="1" t="shared" si="12"/>
        <v>〇</v>
      </c>
      <c r="AV16" s="209" t="str">
        <f ca="1" t="shared" si="12"/>
        <v>〇</v>
      </c>
      <c r="AW16" s="199" t="str">
        <f ca="1" t="shared" si="12"/>
        <v>〇</v>
      </c>
      <c r="AX16" s="199" t="str">
        <f ca="1" t="shared" si="12"/>
        <v>〇</v>
      </c>
      <c r="AY16" s="199" t="str">
        <f ca="1" t="shared" si="12"/>
        <v>〇</v>
      </c>
      <c r="AZ16" s="199" t="str">
        <f ca="1" t="shared" si="12"/>
        <v>×</v>
      </c>
      <c r="BA16" s="200" t="str">
        <f ca="1" t="shared" si="12"/>
        <v>×</v>
      </c>
      <c r="BB16" s="201" t="str">
        <f ca="1" t="shared" si="12"/>
        <v>×</v>
      </c>
      <c r="BD16" s="321">
        <f t="shared" si="14"/>
        <v>3.1920199501246884</v>
      </c>
    </row>
    <row r="17" spans="1:56" ht="21.75" customHeight="1">
      <c r="A17" s="91" t="str">
        <f ca="1" t="shared" si="15"/>
        <v>H42</v>
      </c>
      <c r="B17" s="119" t="s">
        <v>477</v>
      </c>
      <c r="C17" s="120">
        <f ca="1" t="shared" si="0"/>
        <v>65.68</v>
      </c>
      <c r="D17" s="121">
        <f ca="1" t="shared" si="0"/>
        <v>10</v>
      </c>
      <c r="E17" s="149">
        <f t="shared" si="1"/>
        <v>0.00011574074074074073</v>
      </c>
      <c r="F17" s="123">
        <f ca="1" t="shared" si="2"/>
        <v>0.4395833333333334</v>
      </c>
      <c r="G17" s="150">
        <f t="shared" si="3"/>
        <v>6.5680000000000005</v>
      </c>
      <c r="H17" s="156">
        <f t="shared" si="4"/>
        <v>0.8997260273972604</v>
      </c>
      <c r="I17" s="120">
        <f ca="1" t="shared" si="5"/>
        <v>33</v>
      </c>
      <c r="J17" s="137">
        <f ca="1" t="shared" si="5"/>
        <v>0</v>
      </c>
      <c r="K17" s="137">
        <f ca="1" t="shared" si="5"/>
        <v>43</v>
      </c>
      <c r="L17" s="137">
        <f ca="1" t="shared" si="5"/>
        <v>101</v>
      </c>
      <c r="M17" s="152">
        <f ca="1" t="shared" si="5"/>
        <v>7.3</v>
      </c>
      <c r="N17" s="136">
        <f ca="1" t="shared" si="5"/>
        <v>230</v>
      </c>
      <c r="O17" s="153">
        <f t="shared" si="6"/>
        <v>33</v>
      </c>
      <c r="P17" s="154">
        <f ca="1" t="shared" si="7"/>
        <v>0</v>
      </c>
      <c r="Q17" s="150" t="e">
        <f t="shared" si="8"/>
        <v>#DIV/0!</v>
      </c>
      <c r="R17" s="204">
        <f ca="1" t="shared" si="9"/>
        <v>0</v>
      </c>
      <c r="S17" s="155" t="e">
        <f t="shared" si="10"/>
        <v>#DIV/0!</v>
      </c>
      <c r="T17" s="134">
        <f ca="1" t="shared" si="11"/>
        <v>35</v>
      </c>
      <c r="U17" s="135">
        <f ca="1" t="shared" si="11"/>
        <v>3.1</v>
      </c>
      <c r="V17" s="137">
        <f ca="1" t="shared" si="11"/>
        <v>135</v>
      </c>
      <c r="W17" s="137">
        <f ca="1" t="shared" si="11"/>
        <v>32</v>
      </c>
      <c r="X17" s="137" t="str">
        <f ca="1" t="shared" si="11"/>
        <v>単発</v>
      </c>
      <c r="Y17" s="186">
        <f ca="1" t="shared" si="11"/>
        <v>2</v>
      </c>
      <c r="Z17" s="135">
        <f ca="1" t="shared" si="11"/>
        <v>0</v>
      </c>
      <c r="AA17" s="137">
        <f ca="1" t="shared" si="11"/>
        <v>0</v>
      </c>
      <c r="AB17" s="138" t="str">
        <f ca="1" t="shared" si="11"/>
        <v>RG14</v>
      </c>
      <c r="AC17" s="139">
        <f ca="1" t="shared" si="11"/>
        <v>0</v>
      </c>
      <c r="AD17" s="140">
        <f ca="1" t="shared" si="11"/>
        <v>0</v>
      </c>
      <c r="AE17" s="141">
        <f ca="1" t="shared" si="11"/>
        <v>0</v>
      </c>
      <c r="AF17" s="137">
        <f ca="1" t="shared" si="11"/>
        <v>0</v>
      </c>
      <c r="AG17" s="138" t="str">
        <f ca="1" t="shared" si="11"/>
        <v>SD8020</v>
      </c>
      <c r="AH17" s="142">
        <f ca="1" t="shared" si="11"/>
        <v>0</v>
      </c>
      <c r="AI17" s="143">
        <f ca="1" t="shared" si="11"/>
        <v>0</v>
      </c>
      <c r="AJ17" s="144">
        <f ca="1" t="shared" si="11"/>
        <v>90</v>
      </c>
      <c r="AK17" s="145">
        <f ca="1" t="shared" si="11"/>
        <v>236</v>
      </c>
      <c r="AL17" s="146" t="s">
        <v>44</v>
      </c>
      <c r="AM17" s="147">
        <f ca="1" t="shared" si="13"/>
        <v>60</v>
      </c>
      <c r="AN17" s="214" t="str">
        <f ca="1" t="shared" si="12"/>
        <v>ﾘｶﾝﾍﾞﾝﾄ</v>
      </c>
      <c r="AO17" s="209" t="str">
        <f ca="1" t="shared" si="12"/>
        <v>〇</v>
      </c>
      <c r="AP17" s="199" t="str">
        <f ca="1" t="shared" si="12"/>
        <v>〇</v>
      </c>
      <c r="AQ17" s="199" t="str">
        <f ca="1" t="shared" si="12"/>
        <v>×</v>
      </c>
      <c r="AR17" s="199" t="str">
        <f ca="1" t="shared" si="12"/>
        <v>×</v>
      </c>
      <c r="AS17" s="199" t="str">
        <f ca="1" t="shared" si="12"/>
        <v>×</v>
      </c>
      <c r="AT17" s="199" t="str">
        <f ca="1" t="shared" si="12"/>
        <v>×</v>
      </c>
      <c r="AU17" s="201" t="str">
        <f ca="1" t="shared" si="12"/>
        <v>×</v>
      </c>
      <c r="AV17" s="209" t="str">
        <f ca="1" t="shared" si="12"/>
        <v>〇</v>
      </c>
      <c r="AW17" s="199" t="str">
        <f ca="1" t="shared" si="12"/>
        <v>〇</v>
      </c>
      <c r="AX17" s="199" t="str">
        <f ca="1" t="shared" si="12"/>
        <v>×</v>
      </c>
      <c r="AY17" s="199" t="str">
        <f ca="1" t="shared" si="12"/>
        <v>×</v>
      </c>
      <c r="AZ17" s="199" t="str">
        <f ca="1" t="shared" si="12"/>
        <v>×</v>
      </c>
      <c r="BA17" s="200" t="str">
        <f ca="1" t="shared" si="12"/>
        <v>〇</v>
      </c>
      <c r="BB17" s="201" t="str">
        <f ca="1" t="shared" si="12"/>
        <v>〇</v>
      </c>
      <c r="BD17" s="321">
        <f t="shared" si="14"/>
        <v>2.277227722772277</v>
      </c>
    </row>
    <row r="18" spans="1:56" ht="21.75" customHeight="1">
      <c r="A18" s="91" t="str">
        <f ca="1" t="shared" si="15"/>
        <v>K30</v>
      </c>
      <c r="B18" s="119" t="s">
        <v>489</v>
      </c>
      <c r="C18" s="120">
        <f ca="1" t="shared" si="0"/>
        <v>325.13</v>
      </c>
      <c r="D18" s="121">
        <f ca="1" t="shared" si="0"/>
        <v>54</v>
      </c>
      <c r="E18" s="149">
        <f t="shared" si="1"/>
        <v>0.000625</v>
      </c>
      <c r="F18" s="123">
        <f ca="1" t="shared" si="2"/>
        <v>0.4479166666666667</v>
      </c>
      <c r="G18" s="150">
        <f t="shared" si="3"/>
        <v>6.020925925925926</v>
      </c>
      <c r="H18" s="156">
        <f t="shared" si="4"/>
        <v>0.885430283224401</v>
      </c>
      <c r="I18" s="120">
        <f ca="1" t="shared" si="16" ref="I18:N33">INDIRECT(ADDRESS(I$1,I$2,3,TRUE,$B18))</f>
        <v>30</v>
      </c>
      <c r="J18" s="137">
        <f ca="1" t="shared" si="16"/>
        <v>0</v>
      </c>
      <c r="K18" s="137">
        <f ca="1" t="shared" si="16"/>
        <v>43</v>
      </c>
      <c r="L18" s="137">
        <f ca="1" t="shared" si="16"/>
        <v>108</v>
      </c>
      <c r="M18" s="152">
        <f ca="1" t="shared" si="16"/>
        <v>6.8</v>
      </c>
      <c r="N18" s="136">
        <f ca="1" t="shared" si="16"/>
        <v>250</v>
      </c>
      <c r="O18" s="153">
        <f t="shared" si="6"/>
        <v>30</v>
      </c>
      <c r="P18" s="154">
        <f ca="1" t="shared" si="7"/>
        <v>35.5</v>
      </c>
      <c r="Q18" s="150">
        <f t="shared" si="8"/>
        <v>25.35211267605634</v>
      </c>
      <c r="R18" s="204" t="str">
        <f ca="1" t="shared" si="9"/>
        <v>DAE11,21</v>
      </c>
      <c r="S18" s="155">
        <f t="shared" si="10"/>
        <v>3.0422535211267605</v>
      </c>
      <c r="T18" s="134">
        <f ca="1" t="shared" si="17" ref="T18:AK33">INDIRECT(ADDRESS(T$1,T$2,3,TRUE,$B18))</f>
        <v>-60</v>
      </c>
      <c r="U18" s="135">
        <f ca="1" t="shared" si="17"/>
        <v>2.8</v>
      </c>
      <c r="V18" s="137">
        <f ca="1" t="shared" si="17"/>
        <v>190</v>
      </c>
      <c r="W18" s="137">
        <f ca="1" t="shared" si="11"/>
        <v>29.4</v>
      </c>
      <c r="X18" s="137" t="str">
        <f ca="1" t="shared" si="11"/>
        <v>単発</v>
      </c>
      <c r="Y18" s="186">
        <f ca="1" t="shared" si="11"/>
        <v>2</v>
      </c>
      <c r="Z18" s="135">
        <f ca="1" t="shared" si="17"/>
        <v>6</v>
      </c>
      <c r="AA18" s="137">
        <f ca="1" t="shared" si="17"/>
        <v>8</v>
      </c>
      <c r="AB18" s="138" t="str">
        <f ca="1" t="shared" si="17"/>
        <v>DAE11,21</v>
      </c>
      <c r="AC18" s="139">
        <f ca="1" t="shared" si="17"/>
        <v>0.7</v>
      </c>
      <c r="AD18" s="140">
        <f ca="1" t="shared" si="17"/>
        <v>0</v>
      </c>
      <c r="AE18" s="141">
        <f ca="1" t="shared" si="17"/>
        <v>0</v>
      </c>
      <c r="AF18" s="137">
        <f ca="1" t="shared" si="17"/>
        <v>0</v>
      </c>
      <c r="AG18" s="138">
        <f ca="1" t="shared" si="17"/>
        <v>0</v>
      </c>
      <c r="AH18" s="142">
        <f ca="1" t="shared" si="17"/>
        <v>0</v>
      </c>
      <c r="AI18" s="143">
        <f ca="1" t="shared" si="17"/>
        <v>0</v>
      </c>
      <c r="AJ18" s="144">
        <f ca="1" t="shared" si="17"/>
        <v>95</v>
      </c>
      <c r="AK18" s="145">
        <f ca="1" t="shared" si="17"/>
        <v>250</v>
      </c>
      <c r="AL18" s="146" t="s">
        <v>44</v>
      </c>
      <c r="AM18" s="147">
        <f ca="1" t="shared" si="13"/>
        <v>10</v>
      </c>
      <c r="AN18" s="196" t="str">
        <f ca="1" t="shared" si="12"/>
        <v>ﾘｶﾝﾍﾞﾝﾄ</v>
      </c>
      <c r="AO18" s="209" t="str">
        <f ca="1" t="shared" si="12"/>
        <v>〇</v>
      </c>
      <c r="AP18" s="199" t="str">
        <f ca="1" t="shared" si="12"/>
        <v>ﾁﾙﾄ</v>
      </c>
      <c r="AQ18" s="199" t="str">
        <f ca="1" t="shared" si="12"/>
        <v>×</v>
      </c>
      <c r="AR18" s="199" t="str">
        <f ca="1" t="shared" si="12"/>
        <v>×</v>
      </c>
      <c r="AS18" s="199" t="str">
        <f ca="1" t="shared" si="12"/>
        <v>×</v>
      </c>
      <c r="AT18" s="199" t="str">
        <f ca="1" t="shared" si="12"/>
        <v>×</v>
      </c>
      <c r="AU18" s="201" t="str">
        <f ca="1" t="shared" si="12"/>
        <v>×</v>
      </c>
      <c r="AV18" s="209" t="str">
        <f ca="1" t="shared" si="12"/>
        <v>×</v>
      </c>
      <c r="AW18" s="199" t="str">
        <f ca="1" t="shared" si="12"/>
        <v>〇</v>
      </c>
      <c r="AX18" s="199" t="str">
        <f ca="1" t="shared" si="12"/>
        <v>×</v>
      </c>
      <c r="AY18" s="199" t="str">
        <f ca="1" t="shared" si="12"/>
        <v>×</v>
      </c>
      <c r="AZ18" s="199" t="str">
        <f ca="1" t="shared" si="12"/>
        <v>×</v>
      </c>
      <c r="BA18" s="200" t="str">
        <f ca="1" t="shared" si="12"/>
        <v>×</v>
      </c>
      <c r="BB18" s="201" t="str">
        <f ca="1" t="shared" si="12"/>
        <v>×</v>
      </c>
      <c r="BD18" s="321">
        <f t="shared" si="14"/>
        <v>2.314814814814815</v>
      </c>
    </row>
    <row r="19" spans="1:56" ht="21.75" customHeight="1">
      <c r="A19" s="91" t="str">
        <f ca="1" t="shared" si="15"/>
        <v>J21</v>
      </c>
      <c r="B19" s="119" t="s">
        <v>490</v>
      </c>
      <c r="C19" s="120">
        <f ca="1" t="shared" si="0"/>
        <v>552.29</v>
      </c>
      <c r="D19" s="121">
        <f ca="1" t="shared" si="0"/>
        <v>82</v>
      </c>
      <c r="E19" s="149">
        <f t="shared" si="1"/>
        <v>0.0009490740740740741</v>
      </c>
      <c r="F19" s="123">
        <f ca="1" t="shared" si="2"/>
        <v>0.45555555555555555</v>
      </c>
      <c r="G19" s="150">
        <f>C19/D19</f>
        <v>6.735243902439024</v>
      </c>
      <c r="H19" s="156">
        <f>G19/M19</f>
        <v>0.962177700348432</v>
      </c>
      <c r="I19" s="120">
        <f ca="1" t="shared" si="16"/>
        <v>29.5</v>
      </c>
      <c r="J19" s="137">
        <f ca="1" t="shared" si="16"/>
        <v>8.5</v>
      </c>
      <c r="K19" s="137">
        <f ca="1" t="shared" si="16"/>
        <v>45</v>
      </c>
      <c r="L19" s="137">
        <f ca="1" t="shared" si="16"/>
        <v>107</v>
      </c>
      <c r="M19" s="152">
        <f ca="1" t="shared" si="16"/>
        <v>7</v>
      </c>
      <c r="N19" s="136">
        <f ca="1" t="shared" si="16"/>
        <v>0</v>
      </c>
      <c r="O19" s="153">
        <f>I19</f>
        <v>29.5</v>
      </c>
      <c r="P19" s="154">
        <f ca="1" t="shared" si="7"/>
        <v>30.105</v>
      </c>
      <c r="Q19" s="150">
        <f>I19*I19/P19</f>
        <v>28.90715827935559</v>
      </c>
      <c r="R19" s="204" t="str">
        <f ca="1" t="shared" si="9"/>
        <v>DAE21,31</v>
      </c>
      <c r="S19" s="155">
        <f>L19/P19</f>
        <v>3.5542268726125226</v>
      </c>
      <c r="T19" s="134">
        <f ca="1" t="shared" si="17"/>
        <v>0</v>
      </c>
      <c r="U19" s="135" t="str">
        <f ca="1" t="shared" si="17"/>
        <v>3.2/2.8</v>
      </c>
      <c r="V19" s="137">
        <f ca="1" t="shared" si="17"/>
        <v>140</v>
      </c>
      <c r="W19" s="137">
        <f ca="1" t="shared" si="11"/>
        <v>40</v>
      </c>
      <c r="X19" s="137" t="str">
        <f ca="1" t="shared" si="11"/>
        <v>2重反転</v>
      </c>
      <c r="Y19" s="186">
        <f ca="1" t="shared" si="11"/>
        <v>4</v>
      </c>
      <c r="Z19" s="135">
        <f ca="1" t="shared" si="17"/>
        <v>3.768</v>
      </c>
      <c r="AA19" s="137">
        <f ca="1" t="shared" si="17"/>
        <v>4.8</v>
      </c>
      <c r="AB19" s="138" t="str">
        <f ca="1" t="shared" si="17"/>
        <v>NACA0009</v>
      </c>
      <c r="AC19" s="139">
        <f ca="1" t="shared" si="17"/>
        <v>0.717</v>
      </c>
      <c r="AD19" s="140">
        <f ca="1" t="shared" si="17"/>
        <v>0</v>
      </c>
      <c r="AE19" s="141">
        <f ca="1" t="shared" si="17"/>
        <v>1.8</v>
      </c>
      <c r="AF19" s="137">
        <f ca="1" t="shared" si="17"/>
        <v>2</v>
      </c>
      <c r="AG19" s="138" t="str">
        <f ca="1" t="shared" si="17"/>
        <v>NACA0009</v>
      </c>
      <c r="AH19" s="142">
        <f ca="1" t="shared" si="17"/>
        <v>0.342</v>
      </c>
      <c r="AI19" s="143">
        <f ca="1" t="shared" si="17"/>
        <v>0</v>
      </c>
      <c r="AJ19" s="144">
        <f ca="1" t="shared" si="17"/>
        <v>90</v>
      </c>
      <c r="AK19" s="145">
        <f ca="1" t="shared" si="17"/>
        <v>0</v>
      </c>
      <c r="AL19" s="146" t="s">
        <v>44</v>
      </c>
      <c r="AM19" s="147">
        <f ca="1" t="shared" si="13"/>
        <v>0</v>
      </c>
      <c r="AN19" s="196" t="str">
        <f ca="1" t="shared" si="12"/>
        <v>ｱｯﾌﾟﾗｲﾄ</v>
      </c>
      <c r="AO19" s="209" t="str">
        <f ca="1" t="shared" si="12"/>
        <v>〇</v>
      </c>
      <c r="AP19" s="199" t="str">
        <f ca="1" t="shared" si="12"/>
        <v>〇</v>
      </c>
      <c r="AQ19" s="199" t="str">
        <f ca="1" t="shared" si="12"/>
        <v>×</v>
      </c>
      <c r="AR19" s="199" t="str">
        <f ca="1" t="shared" si="12"/>
        <v>×</v>
      </c>
      <c r="AS19" s="199" t="str">
        <f ca="1" t="shared" si="12"/>
        <v>×</v>
      </c>
      <c r="AT19" s="199" t="str">
        <f ca="1" t="shared" si="12"/>
        <v>×</v>
      </c>
      <c r="AU19" s="201" t="str">
        <f ca="1" t="shared" si="12"/>
        <v>〇</v>
      </c>
      <c r="AV19" s="209" t="str">
        <f ca="1" t="shared" si="12"/>
        <v>〇</v>
      </c>
      <c r="AW19" s="199" t="str">
        <f ca="1" t="shared" si="12"/>
        <v>〇</v>
      </c>
      <c r="AX19" s="199" t="str">
        <f ca="1" t="shared" si="12"/>
        <v>×</v>
      </c>
      <c r="AY19" s="199" t="str">
        <f ca="1" t="shared" si="12"/>
        <v>×</v>
      </c>
      <c r="AZ19" s="199" t="str">
        <f ca="1" t="shared" si="12"/>
        <v>×</v>
      </c>
      <c r="BA19" s="200" t="str">
        <f ca="1" t="shared" si="12"/>
        <v>×</v>
      </c>
      <c r="BB19" s="201" t="str">
        <f ca="1" t="shared" si="12"/>
        <v>×</v>
      </c>
      <c r="BD19" s="321">
        <f t="shared" si="14"/>
        <v>0</v>
      </c>
    </row>
    <row r="20" spans="1:56" ht="21.75" customHeight="1">
      <c r="A20" s="91" t="str">
        <f ca="1" t="shared" si="15"/>
        <v>H25</v>
      </c>
      <c r="B20" s="92" t="s">
        <v>486</v>
      </c>
      <c r="C20" s="120">
        <f ca="1" t="shared" si="18" ref="C20:C33">INDIRECT(ADDRESS(C$1,C$2,3,TRUE,$B20))</f>
        <v>3998.51</v>
      </c>
      <c r="D20" s="121">
        <f ca="1" t="shared" si="19" ref="D20:D33">INDIRECT(ADDRESS(D$1,D$2,3,TRUE,$B20))</f>
        <v>1440</v>
      </c>
      <c r="E20" s="149">
        <f t="shared" si="1"/>
        <v>0.016666666666666666</v>
      </c>
      <c r="F20" s="123">
        <f ca="1" t="shared" si="2"/>
        <v>0.4666666666666666</v>
      </c>
      <c r="G20" s="150">
        <f t="shared" si="3"/>
        <v>2.776743055555556</v>
      </c>
      <c r="H20" s="156">
        <f t="shared" si="4"/>
        <v>0.3856587577160494</v>
      </c>
      <c r="I20" s="120">
        <f ca="1" t="shared" si="16"/>
        <v>30.25</v>
      </c>
      <c r="J20" s="137">
        <f ca="1" t="shared" si="16"/>
        <v>0</v>
      </c>
      <c r="K20" s="137">
        <f ca="1" t="shared" si="16"/>
        <v>40</v>
      </c>
      <c r="L20" s="137">
        <f ca="1" t="shared" si="16"/>
        <v>91</v>
      </c>
      <c r="M20" s="152">
        <f ca="1" t="shared" si="16"/>
        <v>7.2</v>
      </c>
      <c r="N20" s="136">
        <f ca="1" t="shared" si="16"/>
        <v>240</v>
      </c>
      <c r="O20" s="153">
        <f t="shared" si="6"/>
        <v>30.25</v>
      </c>
      <c r="P20" s="154">
        <f ca="1" t="shared" si="7"/>
        <v>28</v>
      </c>
      <c r="Q20" s="150">
        <f t="shared" si="8"/>
        <v>32.68080357142857</v>
      </c>
      <c r="R20" s="204" t="str">
        <f ca="1" t="shared" si="9"/>
        <v>DAE31</v>
      </c>
      <c r="S20" s="155">
        <f t="shared" si="10"/>
        <v>3.25</v>
      </c>
      <c r="T20" s="134">
        <f ca="1" t="shared" si="17"/>
        <v>33</v>
      </c>
      <c r="U20" s="135">
        <f ca="1" t="shared" si="17"/>
        <v>3.12</v>
      </c>
      <c r="V20" s="137">
        <f ca="1" t="shared" si="17"/>
        <v>150</v>
      </c>
      <c r="W20" s="137">
        <f ca="1" t="shared" si="11"/>
        <v>30</v>
      </c>
      <c r="X20" s="137" t="str">
        <f ca="1" t="shared" si="11"/>
        <v>単発</v>
      </c>
      <c r="Y20" s="186">
        <f ca="1" t="shared" si="11"/>
        <v>2</v>
      </c>
      <c r="Z20" s="135">
        <f ca="1" t="shared" si="17"/>
        <v>0</v>
      </c>
      <c r="AA20" s="137">
        <f ca="1" t="shared" si="17"/>
        <v>0</v>
      </c>
      <c r="AB20" s="138">
        <f ca="1" t="shared" si="17"/>
        <v>0</v>
      </c>
      <c r="AC20" s="139">
        <f ca="1" t="shared" si="17"/>
        <v>0</v>
      </c>
      <c r="AD20" s="140">
        <f ca="1" t="shared" si="17"/>
        <v>0</v>
      </c>
      <c r="AE20" s="141">
        <f ca="1" t="shared" si="17"/>
        <v>0</v>
      </c>
      <c r="AF20" s="137">
        <f ca="1" t="shared" si="17"/>
        <v>0</v>
      </c>
      <c r="AG20" s="138">
        <f ca="1" t="shared" si="17"/>
        <v>0</v>
      </c>
      <c r="AH20" s="142">
        <f ca="1" t="shared" si="17"/>
        <v>0</v>
      </c>
      <c r="AI20" s="143">
        <f ca="1" t="shared" si="17"/>
        <v>0</v>
      </c>
      <c r="AJ20" s="144">
        <f ca="1" t="shared" si="17"/>
        <v>90</v>
      </c>
      <c r="AK20" s="145">
        <f ca="1" t="shared" si="17"/>
        <v>240</v>
      </c>
      <c r="AL20" s="146" t="s">
        <v>44</v>
      </c>
      <c r="AM20" s="147">
        <f ca="1" t="shared" si="13"/>
        <v>90</v>
      </c>
      <c r="AN20" s="214" t="str">
        <f ca="1" t="shared" si="12"/>
        <v>ﾘｶﾝﾍﾞﾝﾄ</v>
      </c>
      <c r="AO20" s="209" t="str">
        <f ca="1" t="shared" si="12"/>
        <v>〇</v>
      </c>
      <c r="AP20" s="199" t="str">
        <f ca="1" t="shared" si="12"/>
        <v>〇</v>
      </c>
      <c r="AQ20" s="199" t="str">
        <f ca="1" t="shared" si="12"/>
        <v>×</v>
      </c>
      <c r="AR20" s="199" t="str">
        <f ca="1" t="shared" si="12"/>
        <v>〇</v>
      </c>
      <c r="AS20" s="199" t="str">
        <f ca="1" t="shared" si="12"/>
        <v>×</v>
      </c>
      <c r="AT20" s="199" t="str">
        <f ca="1" t="shared" si="12"/>
        <v>×</v>
      </c>
      <c r="AU20" s="201" t="str">
        <f ca="1" t="shared" si="12"/>
        <v>〇</v>
      </c>
      <c r="AV20" s="209" t="str">
        <f ca="1" t="shared" si="12"/>
        <v>〇</v>
      </c>
      <c r="AW20" s="199" t="str">
        <f ca="1" t="shared" si="12"/>
        <v>〇</v>
      </c>
      <c r="AX20" s="199" t="str">
        <f ca="1" t="shared" si="12"/>
        <v>×</v>
      </c>
      <c r="AY20" s="199" t="str">
        <f ca="1" t="shared" si="12"/>
        <v>〇</v>
      </c>
      <c r="AZ20" s="199" t="str">
        <f ca="1" t="shared" si="12"/>
        <v>×</v>
      </c>
      <c r="BA20" s="200" t="str">
        <f ca="1" t="shared" si="12"/>
        <v>×</v>
      </c>
      <c r="BB20" s="201" t="str">
        <f ca="1" t="shared" si="12"/>
        <v>〇</v>
      </c>
      <c r="BD20" s="321">
        <f t="shared" si="14"/>
        <v>2.6373626373626373</v>
      </c>
    </row>
    <row r="21" spans="1:56" ht="21.75" customHeight="1">
      <c r="A21" s="91" t="str">
        <f ca="1" t="shared" si="15"/>
        <v>H13</v>
      </c>
      <c r="B21" s="92" t="s">
        <v>305</v>
      </c>
      <c r="C21" s="120">
        <f ca="1" t="shared" si="18"/>
        <v>53.18</v>
      </c>
      <c r="D21" s="121">
        <f ca="1" t="shared" si="19"/>
        <v>4</v>
      </c>
      <c r="E21" s="149">
        <f t="shared" si="1"/>
        <v>4.6296296296296294E-05</v>
      </c>
      <c r="F21" s="123">
        <f ca="1" t="shared" si="2"/>
        <v>0.4763888888888889</v>
      </c>
      <c r="G21" s="150">
        <f t="shared" si="3"/>
        <v>13.295</v>
      </c>
      <c r="H21" s="156">
        <f t="shared" si="4"/>
        <v>1.808843537414966</v>
      </c>
      <c r="I21" s="120">
        <f ca="1" t="shared" si="16"/>
        <v>28</v>
      </c>
      <c r="J21" s="137">
        <f ca="1" t="shared" si="16"/>
        <v>8</v>
      </c>
      <c r="K21" s="137">
        <f ca="1" t="shared" si="16"/>
        <v>36</v>
      </c>
      <c r="L21" s="137">
        <f ca="1" t="shared" si="16"/>
        <v>105</v>
      </c>
      <c r="M21" s="152">
        <f ca="1" t="shared" si="16"/>
        <v>7.35</v>
      </c>
      <c r="N21" s="136">
        <f ca="1" t="shared" si="16"/>
        <v>252</v>
      </c>
      <c r="O21" s="153">
        <f t="shared" si="6"/>
        <v>28</v>
      </c>
      <c r="P21" s="154">
        <f ca="1" t="shared" si="7"/>
        <v>28</v>
      </c>
      <c r="Q21" s="150">
        <f t="shared" si="8"/>
        <v>28</v>
      </c>
      <c r="R21" s="204" t="str">
        <f ca="1" t="shared" si="9"/>
        <v>DAE31</v>
      </c>
      <c r="S21" s="155">
        <f t="shared" si="10"/>
        <v>3.75</v>
      </c>
      <c r="T21" s="134">
        <f ca="1" t="shared" si="17"/>
        <v>31</v>
      </c>
      <c r="U21" s="135">
        <f ca="1" t="shared" si="17"/>
        <v>3.1</v>
      </c>
      <c r="V21" s="137">
        <f ca="1" t="shared" si="17"/>
        <v>129</v>
      </c>
      <c r="W21" s="137">
        <f ca="1" t="shared" si="11"/>
        <v>29.6</v>
      </c>
      <c r="X21" s="137" t="str">
        <f ca="1" t="shared" si="11"/>
        <v>単発</v>
      </c>
      <c r="Y21" s="186">
        <f ca="1" t="shared" si="11"/>
        <v>2</v>
      </c>
      <c r="Z21" s="135">
        <f ca="1" t="shared" si="17"/>
        <v>2.97</v>
      </c>
      <c r="AA21" s="137">
        <f ca="1" t="shared" si="17"/>
        <v>0</v>
      </c>
      <c r="AB21" s="138" t="str">
        <f ca="1" t="shared" si="17"/>
        <v>NACA0009</v>
      </c>
      <c r="AC21" s="139">
        <f ca="1" t="shared" si="17"/>
        <v>0.47</v>
      </c>
      <c r="AD21" s="140">
        <f ca="1" t="shared" si="17"/>
        <v>0</v>
      </c>
      <c r="AE21" s="141">
        <f ca="1" t="shared" si="17"/>
        <v>1.56</v>
      </c>
      <c r="AF21" s="137">
        <f ca="1" t="shared" si="17"/>
        <v>0</v>
      </c>
      <c r="AG21" s="138" t="str">
        <f ca="1" t="shared" si="17"/>
        <v>NACA0009</v>
      </c>
      <c r="AH21" s="142">
        <f ca="1" t="shared" si="17"/>
        <v>0.012</v>
      </c>
      <c r="AI21" s="143">
        <f ca="1" t="shared" si="17"/>
        <v>0</v>
      </c>
      <c r="AJ21" s="144">
        <f ca="1" t="shared" si="17"/>
        <v>86</v>
      </c>
      <c r="AK21" s="145">
        <f ca="1" t="shared" si="17"/>
        <v>252</v>
      </c>
      <c r="AL21" s="146" t="s">
        <v>44</v>
      </c>
      <c r="AM21" s="147">
        <f ca="1" t="shared" si="13"/>
        <v>10</v>
      </c>
      <c r="AN21" s="196" t="str">
        <f ca="1" t="shared" si="12"/>
        <v>ﾘｶﾝﾍﾞﾝﾄ</v>
      </c>
      <c r="AO21" s="209" t="str">
        <f ca="1" t="shared" si="12"/>
        <v>〇</v>
      </c>
      <c r="AP21" s="199" t="str">
        <f ca="1" t="shared" si="12"/>
        <v>〇</v>
      </c>
      <c r="AQ21" s="199" t="str">
        <f ca="1" t="shared" si="12"/>
        <v>×</v>
      </c>
      <c r="AR21" s="199" t="str">
        <f ca="1" t="shared" si="12"/>
        <v>×</v>
      </c>
      <c r="AS21" s="199" t="str">
        <f ca="1" t="shared" si="12"/>
        <v>×</v>
      </c>
      <c r="AT21" s="199" t="str">
        <f ca="1" t="shared" si="12"/>
        <v>×</v>
      </c>
      <c r="AU21" s="201" t="str">
        <f ca="1" t="shared" si="12"/>
        <v>〇</v>
      </c>
      <c r="AV21" s="209" t="str">
        <f ca="1" t="shared" si="12"/>
        <v>×</v>
      </c>
      <c r="AW21" s="199" t="str">
        <f ca="1" t="shared" si="12"/>
        <v>〇</v>
      </c>
      <c r="AX21" s="199" t="str">
        <f ca="1" t="shared" si="12"/>
        <v>×</v>
      </c>
      <c r="AY21" s="199" t="str">
        <f ca="1" t="shared" si="12"/>
        <v>×</v>
      </c>
      <c r="AZ21" s="199" t="str">
        <f ca="1" t="shared" si="12"/>
        <v>〇</v>
      </c>
      <c r="BA21" s="200" t="str">
        <f ca="1" t="shared" si="12"/>
        <v>×</v>
      </c>
      <c r="BB21" s="201" t="str">
        <f ca="1" t="shared" si="12"/>
        <v>×</v>
      </c>
      <c r="BD21" s="321">
        <f t="shared" si="14"/>
        <v>2.4</v>
      </c>
    </row>
    <row r="22" spans="1:56" ht="21.75" customHeight="1">
      <c r="A22" s="91" t="str">
        <f ca="1" t="shared" si="15"/>
        <v>K73</v>
      </c>
      <c r="B22" s="119" t="s">
        <v>485</v>
      </c>
      <c r="C22" s="120">
        <f ca="1" t="shared" si="18"/>
        <v>17.37</v>
      </c>
      <c r="D22" s="121">
        <f ca="1" t="shared" si="19"/>
        <v>5</v>
      </c>
      <c r="E22" s="149">
        <f t="shared" si="1"/>
        <v>5.7870370370370366E-05</v>
      </c>
      <c r="F22" s="123">
        <f ca="1" t="shared" si="2"/>
        <v>0.4895833333333333</v>
      </c>
      <c r="G22" s="150">
        <f t="shared" si="3"/>
        <v>3.474</v>
      </c>
      <c r="H22" s="156">
        <f t="shared" si="4"/>
        <v>0.5034782608695653</v>
      </c>
      <c r="I22" s="120">
        <f ca="1" t="shared" si="16"/>
        <v>30.1</v>
      </c>
      <c r="J22" s="137">
        <f ca="1" t="shared" si="16"/>
        <v>0</v>
      </c>
      <c r="K22" s="137">
        <f ca="1" t="shared" si="16"/>
        <v>38.5</v>
      </c>
      <c r="L22" s="137">
        <f ca="1" t="shared" si="16"/>
        <v>87</v>
      </c>
      <c r="M22" s="152">
        <f ca="1" t="shared" si="16"/>
        <v>6.9</v>
      </c>
      <c r="N22" s="136">
        <f ca="1" t="shared" si="16"/>
        <v>240</v>
      </c>
      <c r="O22" s="153">
        <f t="shared" si="6"/>
        <v>30.1</v>
      </c>
      <c r="P22" s="154">
        <f ca="1" t="shared" si="7"/>
        <v>25.02</v>
      </c>
      <c r="Q22" s="150">
        <f t="shared" si="8"/>
        <v>36.211430855315754</v>
      </c>
      <c r="R22" s="204" t="str">
        <f ca="1" t="shared" si="9"/>
        <v>DAE11,21,31</v>
      </c>
      <c r="S22" s="155">
        <f t="shared" si="10"/>
        <v>3.4772182254196644</v>
      </c>
      <c r="T22" s="134">
        <f ca="1" t="shared" si="17"/>
        <v>0</v>
      </c>
      <c r="U22" s="135">
        <f ca="1" t="shared" si="17"/>
        <v>3</v>
      </c>
      <c r="V22" s="137">
        <f ca="1" t="shared" si="17"/>
        <v>140</v>
      </c>
      <c r="W22" s="137">
        <f ca="1" t="shared" si="11"/>
        <v>26</v>
      </c>
      <c r="X22" s="137" t="str">
        <f ca="1" t="shared" si="11"/>
        <v>単発</v>
      </c>
      <c r="Y22" s="186">
        <f ca="1" t="shared" si="11"/>
        <v>2</v>
      </c>
      <c r="Z22" s="135">
        <f ca="1" t="shared" si="17"/>
        <v>3.31</v>
      </c>
      <c r="AA22" s="137">
        <f ca="1" t="shared" si="17"/>
        <v>5.34</v>
      </c>
      <c r="AB22" s="138" t="str">
        <f ca="1" t="shared" si="17"/>
        <v>DAE31</v>
      </c>
      <c r="AC22" s="139">
        <f ca="1" t="shared" si="17"/>
        <v>0.745</v>
      </c>
      <c r="AD22" s="140">
        <f ca="1" t="shared" si="17"/>
        <v>0</v>
      </c>
      <c r="AE22" s="141">
        <f ca="1" t="shared" si="17"/>
        <v>0.799</v>
      </c>
      <c r="AF22" s="137">
        <f ca="1" t="shared" si="17"/>
        <v>0</v>
      </c>
      <c r="AG22" s="138" t="str">
        <f ca="1" t="shared" si="17"/>
        <v>NACA0009</v>
      </c>
      <c r="AH22" s="142">
        <f ca="1" t="shared" si="17"/>
        <v>0.000626</v>
      </c>
      <c r="AI22" s="143">
        <f ca="1" t="shared" si="17"/>
        <v>0</v>
      </c>
      <c r="AJ22" s="144">
        <f ca="1" t="shared" si="17"/>
        <v>0</v>
      </c>
      <c r="AK22" s="145">
        <f ca="1" t="shared" si="17"/>
        <v>250</v>
      </c>
      <c r="AL22" s="146" t="s">
        <v>44</v>
      </c>
      <c r="AM22" s="147">
        <f ca="1" t="shared" si="13"/>
        <v>2</v>
      </c>
      <c r="AN22" s="214" t="str">
        <f ca="1" t="shared" si="12"/>
        <v>ﾘｶﾝﾍﾞﾝﾄ</v>
      </c>
      <c r="AO22" s="209" t="str">
        <f ca="1" t="shared" si="12"/>
        <v>〇</v>
      </c>
      <c r="AP22" s="199" t="str">
        <f ca="1" t="shared" si="12"/>
        <v>〇</v>
      </c>
      <c r="AQ22" s="199" t="str">
        <f ca="1" t="shared" si="12"/>
        <v>×</v>
      </c>
      <c r="AR22" s="199" t="str">
        <f ca="1" t="shared" si="12"/>
        <v>×</v>
      </c>
      <c r="AS22" s="199" t="str">
        <f ca="1" t="shared" si="12"/>
        <v>×</v>
      </c>
      <c r="AT22" s="199" t="str">
        <f ca="1" t="shared" si="12"/>
        <v>×</v>
      </c>
      <c r="AU22" s="201" t="str">
        <f ca="1" t="shared" si="12"/>
        <v>〇</v>
      </c>
      <c r="AV22" s="209" t="str">
        <f ca="1" t="shared" si="12"/>
        <v>×</v>
      </c>
      <c r="AW22" s="199" t="str">
        <f ca="1" t="shared" si="12"/>
        <v>×</v>
      </c>
      <c r="AX22" s="199" t="str">
        <f ca="1" t="shared" si="12"/>
        <v>×</v>
      </c>
      <c r="AY22" s="199" t="str">
        <f ca="1" t="shared" si="12"/>
        <v>×</v>
      </c>
      <c r="AZ22" s="199" t="str">
        <f ca="1" t="shared" si="12"/>
        <v>×</v>
      </c>
      <c r="BA22" s="200" t="str">
        <f ca="1" t="shared" si="12"/>
        <v>×</v>
      </c>
      <c r="BB22" s="201" t="str">
        <f ca="1" t="shared" si="12"/>
        <v>×</v>
      </c>
      <c r="BD22" s="321">
        <f t="shared" si="14"/>
        <v>2.7586206896551726</v>
      </c>
    </row>
    <row r="23" spans="1:56" ht="21.75" customHeight="1">
      <c r="A23" s="157" t="str">
        <f ca="1" t="shared" si="15"/>
        <v>J75</v>
      </c>
      <c r="B23" s="158" t="s">
        <v>478</v>
      </c>
      <c r="C23" s="159">
        <f ca="1" t="shared" si="18"/>
        <v>3672.71</v>
      </c>
      <c r="D23" s="160">
        <f ca="1" t="shared" si="19"/>
        <v>1140</v>
      </c>
      <c r="E23" s="161">
        <f t="shared" si="1"/>
        <v>0.013194444444444444</v>
      </c>
      <c r="F23" s="162">
        <f ca="1" t="shared" si="2"/>
        <v>0.5111111111111112</v>
      </c>
      <c r="G23" s="163">
        <f t="shared" si="3"/>
        <v>3.2216754385964914</v>
      </c>
      <c r="H23" s="164">
        <f t="shared" si="4"/>
        <v>0.4474549220272905</v>
      </c>
      <c r="I23" s="159">
        <f ca="1" t="shared" si="16"/>
        <v>34</v>
      </c>
      <c r="J23" s="165">
        <f ca="1" t="shared" si="16"/>
        <v>8.835</v>
      </c>
      <c r="K23" s="165">
        <f ca="1" t="shared" si="16"/>
        <v>34</v>
      </c>
      <c r="L23" s="165">
        <f ca="1" t="shared" si="16"/>
        <v>99</v>
      </c>
      <c r="M23" s="166">
        <f ca="1" t="shared" si="16"/>
        <v>7.2</v>
      </c>
      <c r="N23" s="167">
        <f ca="1" t="shared" si="16"/>
        <v>230</v>
      </c>
      <c r="O23" s="168">
        <f t="shared" si="6"/>
        <v>34</v>
      </c>
      <c r="P23" s="169">
        <f ca="1" t="shared" si="7"/>
        <v>29.85</v>
      </c>
      <c r="Q23" s="163">
        <f t="shared" si="8"/>
        <v>38.72696817420435</v>
      </c>
      <c r="R23" s="205" t="str">
        <f ca="1" t="shared" si="9"/>
        <v>DAE21,31</v>
      </c>
      <c r="S23" s="170">
        <f t="shared" si="10"/>
        <v>3.316582914572864</v>
      </c>
      <c r="T23" s="171">
        <f ca="1" t="shared" si="17"/>
        <v>36</v>
      </c>
      <c r="U23" s="172">
        <f ca="1" t="shared" si="17"/>
        <v>3.18</v>
      </c>
      <c r="V23" s="165">
        <f ca="1" t="shared" si="17"/>
        <v>150</v>
      </c>
      <c r="W23" s="165">
        <f ca="1" t="shared" si="11"/>
        <v>23.1</v>
      </c>
      <c r="X23" s="165" t="str">
        <f ca="1" t="shared" si="11"/>
        <v>単発</v>
      </c>
      <c r="Y23" s="190">
        <f ca="1" t="shared" si="11"/>
        <v>2</v>
      </c>
      <c r="Z23" s="172">
        <f ca="1" t="shared" si="17"/>
        <v>2.13</v>
      </c>
      <c r="AA23" s="165">
        <f ca="1" t="shared" si="17"/>
        <v>3.61</v>
      </c>
      <c r="AB23" s="173" t="str">
        <f ca="1" t="shared" si="17"/>
        <v>NACA0009</v>
      </c>
      <c r="AC23" s="174">
        <f ca="1" t="shared" si="17"/>
        <v>0.415</v>
      </c>
      <c r="AD23" s="175">
        <f ca="1" t="shared" si="17"/>
        <v>2.408</v>
      </c>
      <c r="AE23" s="176">
        <f ca="1" t="shared" si="17"/>
        <v>2.28</v>
      </c>
      <c r="AF23" s="165">
        <f ca="1" t="shared" si="17"/>
        <v>3</v>
      </c>
      <c r="AG23" s="173" t="str">
        <f ca="1" t="shared" si="17"/>
        <v>NACA0009</v>
      </c>
      <c r="AH23" s="177">
        <f ca="1" t="shared" si="17"/>
        <v>0.0137</v>
      </c>
      <c r="AI23" s="178">
        <f ca="1" t="shared" si="17"/>
        <v>0.0022</v>
      </c>
      <c r="AJ23" s="179">
        <f ca="1" t="shared" si="17"/>
        <v>87</v>
      </c>
      <c r="AK23" s="180">
        <f ca="1" t="shared" si="17"/>
        <v>265</v>
      </c>
      <c r="AL23" s="181" t="s">
        <v>44</v>
      </c>
      <c r="AM23" s="182">
        <f ca="1" t="shared" si="13"/>
        <v>120</v>
      </c>
      <c r="AN23" s="215" t="str">
        <f ca="1" t="shared" si="12"/>
        <v>ﾘｶﾝﾍﾞﾝﾄ</v>
      </c>
      <c r="AO23" s="210" t="str">
        <f ca="1" t="shared" si="12"/>
        <v>〇</v>
      </c>
      <c r="AP23" s="211" t="str">
        <f ca="1" t="shared" si="12"/>
        <v>〇</v>
      </c>
      <c r="AQ23" s="211" t="str">
        <f ca="1" t="shared" si="12"/>
        <v>×</v>
      </c>
      <c r="AR23" s="211" t="str">
        <f ca="1" t="shared" si="12"/>
        <v>×</v>
      </c>
      <c r="AS23" s="211" t="str">
        <f ca="1" t="shared" si="12"/>
        <v>×</v>
      </c>
      <c r="AT23" s="211" t="str">
        <f ca="1" t="shared" si="12"/>
        <v>×</v>
      </c>
      <c r="AU23" s="212" t="str">
        <f ca="1" t="shared" si="12"/>
        <v>×</v>
      </c>
      <c r="AV23" s="210" t="str">
        <f ca="1" t="shared" si="12"/>
        <v>×</v>
      </c>
      <c r="AW23" s="211" t="str">
        <f ca="1" t="shared" si="12"/>
        <v>〇</v>
      </c>
      <c r="AX23" s="211" t="str">
        <f ca="1" t="shared" si="12"/>
        <v>×</v>
      </c>
      <c r="AY23" s="211" t="str">
        <f ca="1" t="shared" si="12"/>
        <v>〇</v>
      </c>
      <c r="AZ23" s="211" t="str">
        <f ca="1" t="shared" si="12"/>
        <v>〇</v>
      </c>
      <c r="BA23" s="213" t="str">
        <f ca="1" t="shared" si="12"/>
        <v>×</v>
      </c>
      <c r="BB23" s="212" t="str">
        <f ca="1" t="shared" si="12"/>
        <v>〇</v>
      </c>
      <c r="BD23" s="321">
        <f t="shared" si="14"/>
        <v>2.323232323232323</v>
      </c>
    </row>
    <row r="24" spans="1:57" ht="21.75" customHeight="1">
      <c r="A24" s="304" t="str">
        <f ca="1" t="shared" si="15"/>
        <v>K29</v>
      </c>
      <c r="B24" s="305" t="s">
        <v>491</v>
      </c>
      <c r="C24" s="93">
        <f ca="1" t="shared" si="18"/>
        <v>0</v>
      </c>
      <c r="D24" s="94">
        <f ca="1" t="shared" si="19"/>
        <v>7</v>
      </c>
      <c r="E24" s="306">
        <f t="shared" si="1"/>
        <v>8.101851851851852E-05</v>
      </c>
      <c r="F24" s="96">
        <f ca="1" t="shared" si="2"/>
        <v>0.3506944444444444</v>
      </c>
      <c r="G24" s="307">
        <f>C24/D24</f>
        <v>0</v>
      </c>
      <c r="H24" s="308">
        <f>G24/M24</f>
        <v>0</v>
      </c>
      <c r="I24" s="93">
        <f ca="1" t="shared" si="16"/>
        <v>23</v>
      </c>
      <c r="J24" s="108">
        <f ca="1" t="shared" si="16"/>
        <v>6</v>
      </c>
      <c r="K24" s="108">
        <f ca="1" t="shared" si="16"/>
        <v>35</v>
      </c>
      <c r="L24" s="108">
        <f ca="1" t="shared" si="16"/>
        <v>90</v>
      </c>
      <c r="M24" s="309">
        <f ca="1" t="shared" si="16"/>
        <v>7.5</v>
      </c>
      <c r="N24" s="310">
        <f ca="1" t="shared" si="16"/>
        <v>300</v>
      </c>
      <c r="O24" s="311">
        <f>I24</f>
        <v>23</v>
      </c>
      <c r="P24" s="312">
        <f ca="1" t="shared" si="7"/>
        <v>23</v>
      </c>
      <c r="Q24" s="307">
        <f>I24*I24/P24</f>
        <v>23</v>
      </c>
      <c r="R24" s="313" t="str">
        <f ca="1" t="shared" si="9"/>
        <v>DAE21</v>
      </c>
      <c r="S24" s="314">
        <f>L24/P24</f>
        <v>3.9130434782608696</v>
      </c>
      <c r="T24" s="106">
        <f ca="1" t="shared" si="17"/>
        <v>38</v>
      </c>
      <c r="U24" s="107">
        <f ca="1" t="shared" si="17"/>
        <v>3.2</v>
      </c>
      <c r="V24" s="108">
        <f ca="1" t="shared" si="17"/>
        <v>160</v>
      </c>
      <c r="W24" s="108">
        <f ca="1" t="shared" si="17"/>
        <v>30</v>
      </c>
      <c r="X24" s="108" t="str">
        <f ca="1" t="shared" si="17"/>
        <v>単発</v>
      </c>
      <c r="Y24" s="185">
        <f ca="1" t="shared" si="17"/>
        <v>2</v>
      </c>
      <c r="Z24" s="107">
        <f ca="1" t="shared" si="17"/>
        <v>2.1</v>
      </c>
      <c r="AA24" s="108">
        <f ca="1" t="shared" si="17"/>
        <v>3</v>
      </c>
      <c r="AB24" s="109" t="str">
        <f ca="1" t="shared" si="17"/>
        <v>NACA0009</v>
      </c>
      <c r="AC24" s="110">
        <f ca="1" t="shared" si="17"/>
        <v>0.4</v>
      </c>
      <c r="AD24" s="111">
        <f ca="1" t="shared" si="17"/>
        <v>0</v>
      </c>
      <c r="AE24" s="112">
        <f ca="1" t="shared" si="17"/>
        <v>1.4</v>
      </c>
      <c r="AF24" s="108">
        <f ca="1" t="shared" si="17"/>
        <v>1.8</v>
      </c>
      <c r="AG24" s="109" t="str">
        <f ca="1" t="shared" si="17"/>
        <v>NACA0009</v>
      </c>
      <c r="AH24" s="113">
        <f ca="1" t="shared" si="17"/>
        <v>0.011</v>
      </c>
      <c r="AI24" s="114">
        <f ca="1" t="shared" si="17"/>
        <v>0</v>
      </c>
      <c r="AJ24" s="115">
        <f ca="1" t="shared" si="17"/>
        <v>90</v>
      </c>
      <c r="AK24" s="116">
        <f ca="1" t="shared" si="17"/>
        <v>300</v>
      </c>
      <c r="AL24" s="117" t="s">
        <v>44</v>
      </c>
      <c r="AM24" s="118">
        <f ca="1" t="shared" si="13"/>
        <v>1</v>
      </c>
      <c r="AN24" s="315" t="str">
        <f ca="1" t="shared" si="20" ref="AN24:BB33">INDIRECT(ADDRESS(AN$1,AN$2,3,TRUE,$B24))</f>
        <v>ｱｯﾌﾟﾗｲﾄ</v>
      </c>
      <c r="AO24" s="198" t="str">
        <f ca="1" t="shared" si="20"/>
        <v>〇</v>
      </c>
      <c r="AP24" s="197" t="str">
        <f ca="1" t="shared" si="20"/>
        <v>〇</v>
      </c>
      <c r="AQ24" s="197" t="str">
        <f ca="1" t="shared" si="20"/>
        <v>×</v>
      </c>
      <c r="AR24" s="197" t="str">
        <f ca="1" t="shared" si="20"/>
        <v>×</v>
      </c>
      <c r="AS24" s="197" t="str">
        <f ca="1" t="shared" si="20"/>
        <v>×</v>
      </c>
      <c r="AT24" s="197" t="str">
        <f ca="1" t="shared" si="20"/>
        <v>×</v>
      </c>
      <c r="AU24" s="202" t="str">
        <f ca="1" t="shared" si="20"/>
        <v>×</v>
      </c>
      <c r="AV24" s="198" t="str">
        <f ca="1" t="shared" si="20"/>
        <v>×</v>
      </c>
      <c r="AW24" s="197" t="str">
        <f ca="1" t="shared" si="20"/>
        <v>×</v>
      </c>
      <c r="AX24" s="197" t="str">
        <f ca="1" t="shared" si="20"/>
        <v>×</v>
      </c>
      <c r="AY24" s="197" t="str">
        <f ca="1" t="shared" si="20"/>
        <v>×</v>
      </c>
      <c r="AZ24" s="197" t="str">
        <f ca="1" t="shared" si="20"/>
        <v>×</v>
      </c>
      <c r="BA24" s="208" t="str">
        <f ca="1" t="shared" si="20"/>
        <v>×</v>
      </c>
      <c r="BB24" s="202" t="str">
        <f ca="1" t="shared" si="20"/>
        <v>×</v>
      </c>
      <c r="BD24" s="321">
        <f t="shared" si="14"/>
        <v>3.3333333333333335</v>
      </c>
      <c r="BE24" s="322">
        <f>D24*M24</f>
        <v>52.5</v>
      </c>
    </row>
    <row r="25" spans="1:57" ht="21.75" customHeight="1">
      <c r="A25" s="91" t="str">
        <f ca="1" t="shared" si="15"/>
        <v>K35</v>
      </c>
      <c r="B25" s="119" t="s">
        <v>492</v>
      </c>
      <c r="C25" s="120">
        <f ca="1" t="shared" si="18"/>
        <v>0</v>
      </c>
      <c r="D25" s="121">
        <f ca="1" t="shared" si="19"/>
        <v>123</v>
      </c>
      <c r="E25" s="149">
        <f t="shared" si="1"/>
        <v>0.001423611111111111</v>
      </c>
      <c r="F25" s="123">
        <f ca="1" t="shared" si="2"/>
        <v>0.3659722222222222</v>
      </c>
      <c r="G25" s="150">
        <f>C25/D25</f>
        <v>0</v>
      </c>
      <c r="H25" s="156">
        <f>G25/M25</f>
        <v>0</v>
      </c>
      <c r="I25" s="120">
        <f ca="1" t="shared" si="16"/>
        <v>25</v>
      </c>
      <c r="J25" s="137">
        <f ca="1" t="shared" si="16"/>
        <v>8.88</v>
      </c>
      <c r="K25" s="137">
        <f ca="1" t="shared" si="16"/>
        <v>38</v>
      </c>
      <c r="L25" s="137">
        <f ca="1" t="shared" si="16"/>
        <v>95</v>
      </c>
      <c r="M25" s="152">
        <f ca="1" t="shared" si="16"/>
        <v>7.2</v>
      </c>
      <c r="N25" s="136">
        <f ca="1" t="shared" si="16"/>
        <v>280</v>
      </c>
      <c r="O25" s="153">
        <f>I25</f>
        <v>25</v>
      </c>
      <c r="P25" s="154">
        <f ca="1" t="shared" si="7"/>
        <v>26.5</v>
      </c>
      <c r="Q25" s="150">
        <f>I25*I25/P25</f>
        <v>23.58490566037736</v>
      </c>
      <c r="R25" s="204" t="str">
        <f ca="1" t="shared" si="9"/>
        <v>DAE31</v>
      </c>
      <c r="S25" s="155">
        <f>L25/P25</f>
        <v>3.5849056603773586</v>
      </c>
      <c r="T25" s="134">
        <f ca="1" t="shared" si="17"/>
        <v>0</v>
      </c>
      <c r="U25" s="135">
        <f ca="1" t="shared" si="17"/>
        <v>3.2</v>
      </c>
      <c r="V25" s="137">
        <f ca="1" t="shared" si="17"/>
        <v>150</v>
      </c>
      <c r="W25" s="137">
        <f ca="1" t="shared" si="17"/>
        <v>0</v>
      </c>
      <c r="X25" s="137" t="str">
        <f ca="1" t="shared" si="17"/>
        <v>単発</v>
      </c>
      <c r="Y25" s="186">
        <f ca="1" t="shared" si="17"/>
        <v>2</v>
      </c>
      <c r="Z25" s="135">
        <f ca="1" t="shared" si="17"/>
        <v>2.6</v>
      </c>
      <c r="AA25" s="137">
        <f ca="1" t="shared" si="17"/>
        <v>4</v>
      </c>
      <c r="AB25" s="138" t="str">
        <f ca="1" t="shared" si="17"/>
        <v>NACA0009</v>
      </c>
      <c r="AC25" s="139">
        <f ca="1" t="shared" si="17"/>
        <v>0.45</v>
      </c>
      <c r="AD25" s="140">
        <f ca="1" t="shared" si="17"/>
        <v>2.097</v>
      </c>
      <c r="AE25" s="141">
        <f ca="1" t="shared" si="17"/>
        <v>1.72</v>
      </c>
      <c r="AF25" s="137">
        <f ca="1" t="shared" si="17"/>
        <v>2.4</v>
      </c>
      <c r="AG25" s="138" t="str">
        <f ca="1" t="shared" si="17"/>
        <v>NACA0009</v>
      </c>
      <c r="AH25" s="142">
        <f ca="1" t="shared" si="17"/>
        <v>0.015</v>
      </c>
      <c r="AI25" s="143">
        <f ca="1" t="shared" si="17"/>
        <v>0.0033</v>
      </c>
      <c r="AJ25" s="144">
        <f ca="1" t="shared" si="17"/>
        <v>90</v>
      </c>
      <c r="AK25" s="145">
        <f ca="1" t="shared" si="17"/>
        <v>360</v>
      </c>
      <c r="AL25" s="146" t="s">
        <v>44</v>
      </c>
      <c r="AM25" s="147">
        <f ca="1" t="shared" si="13"/>
        <v>6</v>
      </c>
      <c r="AN25" s="196" t="str">
        <f ca="1" t="shared" si="20"/>
        <v>ﾘｶﾝﾍﾞﾝﾄ</v>
      </c>
      <c r="AO25" s="209" t="str">
        <f ca="1" t="shared" si="20"/>
        <v>〇</v>
      </c>
      <c r="AP25" s="199" t="str">
        <f ca="1" t="shared" si="20"/>
        <v>〇</v>
      </c>
      <c r="AQ25" s="199" t="str">
        <f ca="1" t="shared" si="20"/>
        <v>〇</v>
      </c>
      <c r="AR25" s="199" t="str">
        <f ca="1" t="shared" si="20"/>
        <v>×</v>
      </c>
      <c r="AS25" s="199" t="str">
        <f ca="1" t="shared" si="20"/>
        <v>×</v>
      </c>
      <c r="AT25" s="199" t="str">
        <f ca="1" t="shared" si="20"/>
        <v>×</v>
      </c>
      <c r="AU25" s="201" t="str">
        <f ca="1" t="shared" si="20"/>
        <v>×</v>
      </c>
      <c r="AV25" s="209" t="str">
        <f ca="1" t="shared" si="20"/>
        <v>〇</v>
      </c>
      <c r="AW25" s="199" t="str">
        <f ca="1" t="shared" si="20"/>
        <v>〇</v>
      </c>
      <c r="AX25" s="199" t="str">
        <f ca="1" t="shared" si="20"/>
        <v>×</v>
      </c>
      <c r="AY25" s="199" t="str">
        <f ca="1" t="shared" si="20"/>
        <v>〇</v>
      </c>
      <c r="AZ25" s="199" t="str">
        <f ca="1" t="shared" si="20"/>
        <v>×</v>
      </c>
      <c r="BA25" s="200" t="str">
        <f ca="1" t="shared" si="20"/>
        <v>×</v>
      </c>
      <c r="BB25" s="201" t="str">
        <f ca="1" t="shared" si="20"/>
        <v>×</v>
      </c>
      <c r="BD25" s="321">
        <f t="shared" si="14"/>
        <v>2.9473684210526314</v>
      </c>
      <c r="BE25" s="322">
        <f aca="true" t="shared" si="21" ref="BE25:BE32">D25*M25</f>
        <v>885.6</v>
      </c>
    </row>
    <row r="26" spans="1:57" ht="21.75" customHeight="1">
      <c r="A26" s="91" t="str">
        <f ca="1" t="shared" si="15"/>
        <v>H49</v>
      </c>
      <c r="B26" s="207" t="s">
        <v>493</v>
      </c>
      <c r="C26" s="120">
        <f ca="1" t="shared" si="18"/>
        <v>0</v>
      </c>
      <c r="D26" s="121">
        <f ca="1" t="shared" si="19"/>
        <v>68</v>
      </c>
      <c r="E26" s="149">
        <f t="shared" si="1"/>
        <v>0.000787037037037037</v>
      </c>
      <c r="F26" s="123">
        <f ca="1" t="shared" si="2"/>
        <v>0.37777777777777777</v>
      </c>
      <c r="G26" s="150">
        <f t="shared" si="3"/>
        <v>0</v>
      </c>
      <c r="H26" s="156">
        <f t="shared" si="4"/>
        <v>0</v>
      </c>
      <c r="I26" s="120">
        <f ca="1" t="shared" si="16"/>
        <v>22</v>
      </c>
      <c r="J26" s="137">
        <f ca="1" t="shared" si="16"/>
        <v>7.2</v>
      </c>
      <c r="K26" s="137">
        <f ca="1" t="shared" si="16"/>
        <v>42</v>
      </c>
      <c r="L26" s="137">
        <f ca="1" t="shared" si="16"/>
        <v>97</v>
      </c>
      <c r="M26" s="152">
        <f ca="1" t="shared" si="16"/>
        <v>8.21</v>
      </c>
      <c r="N26" s="136">
        <f ca="1" t="shared" si="16"/>
        <v>300</v>
      </c>
      <c r="O26" s="153">
        <f t="shared" si="6"/>
        <v>22</v>
      </c>
      <c r="P26" s="154">
        <f ca="1" t="shared" si="7"/>
        <v>20.2</v>
      </c>
      <c r="Q26" s="150">
        <f t="shared" si="8"/>
        <v>23.96039603960396</v>
      </c>
      <c r="R26" s="204" t="str">
        <f ca="1" t="shared" si="9"/>
        <v>FX76-MP140</v>
      </c>
      <c r="S26" s="155">
        <f t="shared" si="10"/>
        <v>4.801980198019802</v>
      </c>
      <c r="T26" s="134">
        <f ca="1" t="shared" si="17"/>
        <v>38.7</v>
      </c>
      <c r="U26" s="135">
        <f ca="1" t="shared" si="17"/>
        <v>1.9</v>
      </c>
      <c r="V26" s="137">
        <f ca="1" t="shared" si="17"/>
        <v>300</v>
      </c>
      <c r="W26" s="137">
        <f ca="1" t="shared" si="17"/>
        <v>30.9</v>
      </c>
      <c r="X26" s="137" t="str">
        <f ca="1" t="shared" si="17"/>
        <v>単発</v>
      </c>
      <c r="Y26" s="186">
        <f ca="1" t="shared" si="17"/>
        <v>2</v>
      </c>
      <c r="Z26" s="135">
        <f ca="1" t="shared" si="17"/>
        <v>1.48</v>
      </c>
      <c r="AA26" s="137">
        <f ca="1" t="shared" si="17"/>
        <v>2.7</v>
      </c>
      <c r="AB26" s="138" t="str">
        <f ca="1" t="shared" si="17"/>
        <v>NACA0009</v>
      </c>
      <c r="AC26" s="139">
        <f ca="1" t="shared" si="17"/>
        <v>0.3</v>
      </c>
      <c r="AD26" s="140">
        <f ca="1" t="shared" si="17"/>
        <v>0</v>
      </c>
      <c r="AE26" s="141">
        <f ca="1" t="shared" si="17"/>
        <v>1.49</v>
      </c>
      <c r="AF26" s="137">
        <f ca="1" t="shared" si="17"/>
        <v>2.13</v>
      </c>
      <c r="AG26" s="138" t="str">
        <f ca="1" t="shared" si="17"/>
        <v>NACA0009</v>
      </c>
      <c r="AH26" s="142">
        <f ca="1" t="shared" si="17"/>
        <v>0</v>
      </c>
      <c r="AI26" s="143">
        <f ca="1" t="shared" si="17"/>
        <v>0</v>
      </c>
      <c r="AJ26" s="144">
        <f ca="1" t="shared" si="17"/>
        <v>0</v>
      </c>
      <c r="AK26" s="145">
        <f ca="1" t="shared" si="17"/>
        <v>300</v>
      </c>
      <c r="AL26" s="146" t="s">
        <v>44</v>
      </c>
      <c r="AM26" s="147">
        <f ca="1" t="shared" si="13"/>
        <v>20</v>
      </c>
      <c r="AN26" s="196" t="str">
        <f ca="1" t="shared" si="20"/>
        <v>ﾘｶﾝﾍﾞﾝﾄ</v>
      </c>
      <c r="AO26" s="209" t="str">
        <f ca="1" t="shared" si="20"/>
        <v>〇</v>
      </c>
      <c r="AP26" s="199" t="str">
        <f ca="1" t="shared" si="20"/>
        <v>〇</v>
      </c>
      <c r="AQ26" s="199" t="str">
        <f ca="1" t="shared" si="20"/>
        <v>×</v>
      </c>
      <c r="AR26" s="199" t="str">
        <f ca="1" t="shared" si="20"/>
        <v>×</v>
      </c>
      <c r="AS26" s="199" t="str">
        <f ca="1" t="shared" si="20"/>
        <v>×</v>
      </c>
      <c r="AT26" s="199" t="str">
        <f ca="1" t="shared" si="20"/>
        <v>×</v>
      </c>
      <c r="AU26" s="201" t="str">
        <f ca="1" t="shared" si="20"/>
        <v>〇</v>
      </c>
      <c r="AV26" s="209" t="str">
        <f ca="1" t="shared" si="20"/>
        <v>×</v>
      </c>
      <c r="AW26" s="199" t="str">
        <f ca="1" t="shared" si="20"/>
        <v>〇</v>
      </c>
      <c r="AX26" s="199" t="str">
        <f ca="1" t="shared" si="20"/>
        <v>×</v>
      </c>
      <c r="AY26" s="199" t="str">
        <f ca="1" t="shared" si="20"/>
        <v>×</v>
      </c>
      <c r="AZ26" s="199" t="str">
        <f ca="1" t="shared" si="20"/>
        <v>×</v>
      </c>
      <c r="BA26" s="200" t="str">
        <f ca="1" t="shared" si="20"/>
        <v>×</v>
      </c>
      <c r="BB26" s="201" t="str">
        <f ca="1" t="shared" si="20"/>
        <v>×</v>
      </c>
      <c r="BD26" s="321">
        <f t="shared" si="14"/>
        <v>3.0927835051546393</v>
      </c>
      <c r="BE26" s="322">
        <f t="shared" si="21"/>
        <v>558.2800000000001</v>
      </c>
    </row>
    <row r="27" spans="1:57" ht="21.75" customHeight="1">
      <c r="A27" s="188" t="str">
        <f ca="1" t="shared" si="15"/>
        <v>F06</v>
      </c>
      <c r="B27" s="92" t="s">
        <v>494</v>
      </c>
      <c r="C27" s="120">
        <f ca="1" t="shared" si="18"/>
        <v>0</v>
      </c>
      <c r="D27" s="121">
        <f ca="1" t="shared" si="19"/>
        <v>5</v>
      </c>
      <c r="E27" s="280">
        <f t="shared" si="1"/>
        <v>5.7870370370370366E-05</v>
      </c>
      <c r="F27" s="123">
        <f ca="1" t="shared" si="2"/>
        <v>0.38680555555555557</v>
      </c>
      <c r="G27" s="281">
        <f t="shared" si="3"/>
        <v>0</v>
      </c>
      <c r="H27" s="156">
        <f t="shared" si="4"/>
        <v>0</v>
      </c>
      <c r="I27" s="120">
        <f ca="1" t="shared" si="16"/>
        <v>31.19</v>
      </c>
      <c r="J27" s="137">
        <f ca="1" t="shared" si="16"/>
        <v>8.28</v>
      </c>
      <c r="K27" s="137">
        <f ca="1" t="shared" si="16"/>
        <v>36</v>
      </c>
      <c r="L27" s="137">
        <f ca="1" t="shared" si="16"/>
        <v>96</v>
      </c>
      <c r="M27" s="152">
        <f ca="1" t="shared" si="16"/>
        <v>7</v>
      </c>
      <c r="N27" s="136">
        <f ca="1" t="shared" si="16"/>
        <v>0</v>
      </c>
      <c r="O27" s="282">
        <f t="shared" si="6"/>
        <v>31.19</v>
      </c>
      <c r="P27" s="154">
        <f ca="1" t="shared" si="7"/>
        <v>31.3</v>
      </c>
      <c r="Q27" s="281">
        <f t="shared" si="8"/>
        <v>31.08038658146965</v>
      </c>
      <c r="R27" s="204" t="str">
        <f ca="1" t="shared" si="9"/>
        <v>DAE21</v>
      </c>
      <c r="S27" s="283">
        <f t="shared" si="10"/>
        <v>3.0670926517571884</v>
      </c>
      <c r="T27" s="134">
        <f ca="1" t="shared" si="17"/>
        <v>0</v>
      </c>
      <c r="U27" s="135">
        <f ca="1" t="shared" si="17"/>
        <v>3</v>
      </c>
      <c r="V27" s="137">
        <f ca="1" t="shared" si="17"/>
        <v>180</v>
      </c>
      <c r="W27" s="137">
        <f ca="1" t="shared" si="17"/>
        <v>28</v>
      </c>
      <c r="X27" s="137" t="str">
        <f ca="1" t="shared" si="17"/>
        <v>単発</v>
      </c>
      <c r="Y27" s="186">
        <f ca="1" t="shared" si="17"/>
        <v>2</v>
      </c>
      <c r="Z27" s="135">
        <f ca="1" t="shared" si="17"/>
        <v>2.18</v>
      </c>
      <c r="AA27" s="137">
        <f ca="1" t="shared" si="17"/>
        <v>3.7</v>
      </c>
      <c r="AB27" s="138" t="str">
        <f ca="1" t="shared" si="17"/>
        <v>NACA0009</v>
      </c>
      <c r="AC27" s="139">
        <f ca="1" t="shared" si="17"/>
        <v>0.347</v>
      </c>
      <c r="AD27" s="140">
        <f ca="1" t="shared" si="17"/>
        <v>1.729</v>
      </c>
      <c r="AE27" s="141">
        <f ca="1" t="shared" si="17"/>
        <v>1.91</v>
      </c>
      <c r="AF27" s="137">
        <f ca="1" t="shared" si="17"/>
        <v>3</v>
      </c>
      <c r="AG27" s="138" t="str">
        <f ca="1" t="shared" si="17"/>
        <v>NACA0009</v>
      </c>
      <c r="AH27" s="142">
        <f ca="1" t="shared" si="17"/>
        <v>0.012</v>
      </c>
      <c r="AI27" s="143">
        <f ca="1" t="shared" si="17"/>
        <v>0.0022</v>
      </c>
      <c r="AJ27" s="144">
        <f ca="1" t="shared" si="17"/>
        <v>90</v>
      </c>
      <c r="AK27" s="145">
        <f ca="1" t="shared" si="17"/>
        <v>0</v>
      </c>
      <c r="AL27" s="146" t="s">
        <v>44</v>
      </c>
      <c r="AM27" s="147">
        <f ca="1" t="shared" si="13"/>
        <v>0</v>
      </c>
      <c r="AN27" s="214" t="str">
        <f ca="1" t="shared" si="20"/>
        <v>ﾘｶﾝﾍﾞﾝﾄ</v>
      </c>
      <c r="AO27" s="209" t="str">
        <f ca="1" t="shared" si="20"/>
        <v>〇</v>
      </c>
      <c r="AP27" s="199" t="str">
        <f ca="1" t="shared" si="20"/>
        <v>〇</v>
      </c>
      <c r="AQ27" s="199" t="str">
        <f ca="1" t="shared" si="20"/>
        <v>×</v>
      </c>
      <c r="AR27" s="199" t="str">
        <f ca="1" t="shared" si="20"/>
        <v>×</v>
      </c>
      <c r="AS27" s="199" t="str">
        <f ca="1" t="shared" si="20"/>
        <v>×</v>
      </c>
      <c r="AT27" s="199" t="str">
        <f ca="1" t="shared" si="20"/>
        <v>×</v>
      </c>
      <c r="AU27" s="201" t="str">
        <f ca="1" t="shared" si="20"/>
        <v>×</v>
      </c>
      <c r="AV27" s="209" t="str">
        <f ca="1" t="shared" si="20"/>
        <v>×</v>
      </c>
      <c r="AW27" s="199" t="str">
        <f ca="1" t="shared" si="20"/>
        <v>〇</v>
      </c>
      <c r="AX27" s="199" t="str">
        <f ca="1" t="shared" si="20"/>
        <v>×</v>
      </c>
      <c r="AY27" s="199" t="str">
        <f ca="1" t="shared" si="20"/>
        <v>×</v>
      </c>
      <c r="AZ27" s="199" t="str">
        <f ca="1" t="shared" si="20"/>
        <v>×</v>
      </c>
      <c r="BA27" s="200" t="str">
        <f ca="1" t="shared" si="20"/>
        <v>×</v>
      </c>
      <c r="BB27" s="201" t="str">
        <f ca="1" t="shared" si="20"/>
        <v>×</v>
      </c>
      <c r="BD27" s="321">
        <f t="shared" si="14"/>
        <v>0</v>
      </c>
      <c r="BE27" s="322">
        <f t="shared" si="21"/>
        <v>35</v>
      </c>
    </row>
    <row r="28" spans="1:57" ht="21.75" customHeight="1">
      <c r="A28" s="188" t="str">
        <f ca="1" t="shared" si="15"/>
        <v>K23</v>
      </c>
      <c r="B28" s="119" t="s">
        <v>269</v>
      </c>
      <c r="C28" s="120">
        <f ca="1" t="shared" si="18"/>
        <v>0</v>
      </c>
      <c r="D28" s="121">
        <f ca="1" t="shared" si="19"/>
        <v>25</v>
      </c>
      <c r="E28" s="280">
        <f t="shared" si="1"/>
        <v>0.0002893518518518519</v>
      </c>
      <c r="F28" s="123">
        <f ca="1" t="shared" si="2"/>
        <v>0.3965277777777778</v>
      </c>
      <c r="G28" s="281">
        <f aca="true" t="shared" si="22" ref="G28:G33">C28/D28</f>
        <v>0</v>
      </c>
      <c r="H28" s="156">
        <f aca="true" t="shared" si="23" ref="H28:H33">G28/M28</f>
        <v>0</v>
      </c>
      <c r="I28" s="120">
        <f ca="1" t="shared" si="16"/>
        <v>27</v>
      </c>
      <c r="J28" s="137">
        <f ca="1" t="shared" si="16"/>
        <v>7.28</v>
      </c>
      <c r="K28" s="137">
        <f ca="1" t="shared" si="16"/>
        <v>41.2</v>
      </c>
      <c r="L28" s="137">
        <f ca="1" t="shared" si="16"/>
        <v>96.2</v>
      </c>
      <c r="M28" s="152">
        <f ca="1" t="shared" si="16"/>
        <v>7.2</v>
      </c>
      <c r="N28" s="136">
        <f ca="1" t="shared" si="16"/>
        <v>250</v>
      </c>
      <c r="O28" s="282">
        <f aca="true" t="shared" si="24" ref="O28:O33">I28</f>
        <v>27</v>
      </c>
      <c r="P28" s="154">
        <f ca="1" t="shared" si="7"/>
        <v>25.176</v>
      </c>
      <c r="Q28" s="281">
        <f aca="true" t="shared" si="25" ref="Q28:Q33">I28*I28/P28</f>
        <v>28.95614871306006</v>
      </c>
      <c r="R28" s="204" t="str">
        <f ca="1" t="shared" si="9"/>
        <v>DAE31</v>
      </c>
      <c r="S28" s="283">
        <f aca="true" t="shared" si="26" ref="S28:S33">L28/P28</f>
        <v>3.8210994598029875</v>
      </c>
      <c r="T28" s="134">
        <f ca="1" t="shared" si="17"/>
        <v>23.7</v>
      </c>
      <c r="U28" s="135">
        <f ca="1" t="shared" si="17"/>
        <v>3.2</v>
      </c>
      <c r="V28" s="137">
        <f ca="1" t="shared" si="17"/>
        <v>141</v>
      </c>
      <c r="W28" s="137">
        <f ca="1" t="shared" si="17"/>
        <v>34.72</v>
      </c>
      <c r="X28" s="137" t="str">
        <f ca="1" t="shared" si="17"/>
        <v>単発</v>
      </c>
      <c r="Y28" s="186">
        <f ca="1" t="shared" si="17"/>
        <v>2</v>
      </c>
      <c r="Z28" s="135">
        <f ca="1" t="shared" si="17"/>
        <v>2.025</v>
      </c>
      <c r="AA28" s="137">
        <f ca="1" t="shared" si="17"/>
        <v>3.505</v>
      </c>
      <c r="AB28" s="138" t="str">
        <f ca="1" t="shared" si="17"/>
        <v>NACA0009</v>
      </c>
      <c r="AC28" s="139">
        <f ca="1" t="shared" si="17"/>
        <v>0.386</v>
      </c>
      <c r="AD28" s="140">
        <f ca="1" t="shared" si="17"/>
        <v>1.854</v>
      </c>
      <c r="AE28" s="141">
        <f ca="1" t="shared" si="17"/>
        <v>2.034</v>
      </c>
      <c r="AF28" s="137">
        <f ca="1" t="shared" si="17"/>
        <v>2.88</v>
      </c>
      <c r="AG28" s="138" t="str">
        <f ca="1" t="shared" si="17"/>
        <v>NACA0009</v>
      </c>
      <c r="AH28" s="142">
        <f ca="1" t="shared" si="17"/>
        <v>0.0146</v>
      </c>
      <c r="AI28" s="143">
        <f ca="1" t="shared" si="17"/>
        <v>0.00266</v>
      </c>
      <c r="AJ28" s="144">
        <f ca="1" t="shared" si="17"/>
        <v>90</v>
      </c>
      <c r="AK28" s="145" t="str">
        <f ca="1" t="shared" si="17"/>
        <v> </v>
      </c>
      <c r="AL28" s="146" t="s">
        <v>44</v>
      </c>
      <c r="AM28" s="147" t="str">
        <f ca="1" t="shared" si="13"/>
        <v> </v>
      </c>
      <c r="AN28" s="214" t="str">
        <f ca="1" t="shared" si="20"/>
        <v>ﾘｶﾝﾍﾞﾝﾄ</v>
      </c>
      <c r="AO28" s="209" t="str">
        <f ca="1" t="shared" si="20"/>
        <v>〇</v>
      </c>
      <c r="AP28" s="199" t="str">
        <f ca="1" t="shared" si="20"/>
        <v>〇</v>
      </c>
      <c r="AQ28" s="199" t="str">
        <f ca="1" t="shared" si="20"/>
        <v>×</v>
      </c>
      <c r="AR28" s="199" t="str">
        <f ca="1" t="shared" si="20"/>
        <v>×</v>
      </c>
      <c r="AS28" s="199" t="str">
        <f ca="1" t="shared" si="20"/>
        <v>×</v>
      </c>
      <c r="AT28" s="199" t="str">
        <f ca="1" t="shared" si="20"/>
        <v>×</v>
      </c>
      <c r="AU28" s="201" t="str">
        <f ca="1" t="shared" si="20"/>
        <v>〇</v>
      </c>
      <c r="AV28" s="209" t="str">
        <f ca="1" t="shared" si="20"/>
        <v>×</v>
      </c>
      <c r="AW28" s="199" t="str">
        <f ca="1" t="shared" si="20"/>
        <v>〇</v>
      </c>
      <c r="AX28" s="199" t="str">
        <f ca="1" t="shared" si="20"/>
        <v>×</v>
      </c>
      <c r="AY28" s="199" t="str">
        <f ca="1" t="shared" si="20"/>
        <v>×</v>
      </c>
      <c r="AZ28" s="199" t="str">
        <f ca="1" t="shared" si="20"/>
        <v>×</v>
      </c>
      <c r="BA28" s="200" t="str">
        <f ca="1" t="shared" si="20"/>
        <v>×</v>
      </c>
      <c r="BB28" s="201" t="str">
        <f ca="1" t="shared" si="20"/>
        <v>×</v>
      </c>
      <c r="BD28" s="321">
        <f t="shared" si="14"/>
        <v>2.598752598752599</v>
      </c>
      <c r="BE28" s="322">
        <f t="shared" si="21"/>
        <v>180</v>
      </c>
    </row>
    <row r="29" spans="1:57" ht="21.75" customHeight="1">
      <c r="A29" s="91" t="str">
        <f ca="1" t="shared" si="15"/>
        <v>J47</v>
      </c>
      <c r="B29" s="207" t="s">
        <v>495</v>
      </c>
      <c r="C29" s="120">
        <f ca="1" t="shared" si="18"/>
        <v>0</v>
      </c>
      <c r="D29" s="121">
        <f ca="1" t="shared" si="19"/>
        <v>54</v>
      </c>
      <c r="E29" s="149">
        <f t="shared" si="1"/>
        <v>0.000625</v>
      </c>
      <c r="F29" s="123">
        <f ca="1" t="shared" si="2"/>
        <v>0.4069444444444445</v>
      </c>
      <c r="G29" s="150">
        <f t="shared" si="22"/>
        <v>0</v>
      </c>
      <c r="H29" s="156">
        <f t="shared" si="23"/>
        <v>0</v>
      </c>
      <c r="I29" s="120">
        <f ca="1" t="shared" si="16"/>
        <v>27</v>
      </c>
      <c r="J29" s="137">
        <f ca="1" t="shared" si="16"/>
        <v>8.63</v>
      </c>
      <c r="K29" s="137">
        <f ca="1" t="shared" si="16"/>
        <v>51</v>
      </c>
      <c r="L29" s="137">
        <f ca="1" t="shared" si="16"/>
        <v>103</v>
      </c>
      <c r="M29" s="152">
        <f ca="1" t="shared" si="16"/>
        <v>7.4</v>
      </c>
      <c r="N29" s="136">
        <f ca="1" t="shared" si="16"/>
        <v>270</v>
      </c>
      <c r="O29" s="153">
        <f t="shared" si="24"/>
        <v>27</v>
      </c>
      <c r="P29" s="154">
        <f ca="1" t="shared" si="7"/>
        <v>28.08</v>
      </c>
      <c r="Q29" s="150">
        <f t="shared" si="25"/>
        <v>25.961538461538463</v>
      </c>
      <c r="R29" s="204" t="str">
        <f ca="1" t="shared" si="9"/>
        <v>WT-51210-07-DAE11</v>
      </c>
      <c r="S29" s="155">
        <f t="shared" si="26"/>
        <v>3.6680911680911685</v>
      </c>
      <c r="T29" s="134">
        <f ca="1" t="shared" si="17"/>
        <v>35</v>
      </c>
      <c r="U29" s="135">
        <f ca="1" t="shared" si="17"/>
        <v>3.1</v>
      </c>
      <c r="V29" s="137">
        <f ca="1" t="shared" si="17"/>
        <v>170</v>
      </c>
      <c r="W29" s="137">
        <f ca="1" t="shared" si="17"/>
        <v>34.5</v>
      </c>
      <c r="X29" s="137" t="str">
        <f ca="1" t="shared" si="17"/>
        <v>単発</v>
      </c>
      <c r="Y29" s="186">
        <f ca="1" t="shared" si="17"/>
        <v>2</v>
      </c>
      <c r="Z29" s="135">
        <f ca="1" t="shared" si="17"/>
        <v>2.312</v>
      </c>
      <c r="AA29" s="137">
        <f ca="1" t="shared" si="17"/>
        <v>3.7</v>
      </c>
      <c r="AB29" s="138" t="str">
        <f ca="1" t="shared" si="17"/>
        <v>NACA0012</v>
      </c>
      <c r="AC29" s="139">
        <f ca="1" t="shared" si="17"/>
        <v>0.382</v>
      </c>
      <c r="AD29" s="140">
        <f ca="1" t="shared" si="17"/>
        <v>1.769</v>
      </c>
      <c r="AE29" s="141">
        <f ca="1" t="shared" si="17"/>
        <v>1.8</v>
      </c>
      <c r="AF29" s="137">
        <f ca="1" t="shared" si="17"/>
        <v>1.8</v>
      </c>
      <c r="AG29" s="138" t="str">
        <f ca="1" t="shared" si="17"/>
        <v>NACA0009</v>
      </c>
      <c r="AH29" s="142">
        <f ca="1" t="shared" si="17"/>
        <v>0.013</v>
      </c>
      <c r="AI29" s="143">
        <f ca="1" t="shared" si="17"/>
        <v>0.0025</v>
      </c>
      <c r="AJ29" s="144">
        <f ca="1" t="shared" si="17"/>
        <v>170</v>
      </c>
      <c r="AK29" s="145">
        <f ca="1" t="shared" si="17"/>
        <v>300</v>
      </c>
      <c r="AL29" s="146" t="s">
        <v>44</v>
      </c>
      <c r="AM29" s="147">
        <f ca="1" t="shared" si="13"/>
        <v>5</v>
      </c>
      <c r="AN29" s="196" t="str">
        <f ca="1" t="shared" si="20"/>
        <v>ﾘｶﾝﾍﾞﾝﾄ</v>
      </c>
      <c r="AO29" s="209" t="str">
        <f ca="1" t="shared" si="20"/>
        <v>〇</v>
      </c>
      <c r="AP29" s="199" t="str">
        <f ca="1" t="shared" si="20"/>
        <v>〇</v>
      </c>
      <c r="AQ29" s="199" t="str">
        <f ca="1" t="shared" si="20"/>
        <v>×</v>
      </c>
      <c r="AR29" s="199" t="str">
        <f ca="1" t="shared" si="20"/>
        <v>×</v>
      </c>
      <c r="AS29" s="199" t="str">
        <f ca="1" t="shared" si="20"/>
        <v>×</v>
      </c>
      <c r="AT29" s="199" t="str">
        <f ca="1" t="shared" si="20"/>
        <v>×</v>
      </c>
      <c r="AU29" s="201" t="str">
        <f ca="1" t="shared" si="20"/>
        <v>×</v>
      </c>
      <c r="AV29" s="209" t="str">
        <f ca="1" t="shared" si="20"/>
        <v>×</v>
      </c>
      <c r="AW29" s="199" t="str">
        <f ca="1" t="shared" si="20"/>
        <v>×</v>
      </c>
      <c r="AX29" s="199" t="str">
        <f ca="1" t="shared" si="20"/>
        <v>〇</v>
      </c>
      <c r="AY29" s="199" t="str">
        <f ca="1" t="shared" si="20"/>
        <v>×</v>
      </c>
      <c r="AZ29" s="199" t="str">
        <f ca="1" t="shared" si="20"/>
        <v>×</v>
      </c>
      <c r="BA29" s="200" t="str">
        <f ca="1" t="shared" si="20"/>
        <v>×</v>
      </c>
      <c r="BB29" s="201" t="str">
        <f ca="1" t="shared" si="20"/>
        <v>×</v>
      </c>
      <c r="BD29" s="321">
        <f t="shared" si="14"/>
        <v>2.621359223300971</v>
      </c>
      <c r="BE29" s="322">
        <f t="shared" si="21"/>
        <v>399.6</v>
      </c>
    </row>
    <row r="30" spans="1:57" ht="21.75" customHeight="1">
      <c r="A30" s="91" t="str">
        <f ca="1" t="shared" si="15"/>
        <v>H78</v>
      </c>
      <c r="B30" s="207" t="s">
        <v>496</v>
      </c>
      <c r="C30" s="120">
        <f ca="1" t="shared" si="18"/>
        <v>0</v>
      </c>
      <c r="D30" s="121">
        <f ca="1" t="shared" si="19"/>
        <v>12</v>
      </c>
      <c r="E30" s="149">
        <f t="shared" si="1"/>
        <v>0.0001388888888888889</v>
      </c>
      <c r="F30" s="123">
        <f ca="1" t="shared" si="2"/>
        <v>0.4131944444444444</v>
      </c>
      <c r="G30" s="150">
        <f t="shared" si="22"/>
        <v>0</v>
      </c>
      <c r="H30" s="156">
        <f t="shared" si="23"/>
        <v>0</v>
      </c>
      <c r="I30" s="120">
        <f ca="1" t="shared" si="16"/>
        <v>30</v>
      </c>
      <c r="J30" s="137">
        <f ca="1" t="shared" si="16"/>
        <v>0</v>
      </c>
      <c r="K30" s="137">
        <f ca="1" t="shared" si="16"/>
        <v>46.5</v>
      </c>
      <c r="L30" s="137">
        <f ca="1" t="shared" si="16"/>
        <v>97.5</v>
      </c>
      <c r="M30" s="152">
        <f ca="1" t="shared" si="16"/>
        <v>7.4</v>
      </c>
      <c r="N30" s="136">
        <f ca="1" t="shared" si="16"/>
        <v>235</v>
      </c>
      <c r="O30" s="153">
        <f t="shared" si="24"/>
        <v>30</v>
      </c>
      <c r="P30" s="154">
        <f ca="1" t="shared" si="7"/>
        <v>28.27</v>
      </c>
      <c r="Q30" s="150">
        <f t="shared" si="25"/>
        <v>31.8358684117439</v>
      </c>
      <c r="R30" s="204" t="str">
        <f ca="1" t="shared" si="9"/>
        <v>DAE21,31,41</v>
      </c>
      <c r="S30" s="155">
        <f t="shared" si="26"/>
        <v>3.448885744605589</v>
      </c>
      <c r="T30" s="134">
        <f ca="1" t="shared" si="17"/>
        <v>36.5</v>
      </c>
      <c r="U30" s="135">
        <f ca="1" t="shared" si="17"/>
        <v>3</v>
      </c>
      <c r="V30" s="137">
        <f ca="1" t="shared" si="17"/>
        <v>130</v>
      </c>
      <c r="W30" s="137">
        <f ca="1" t="shared" si="17"/>
        <v>29</v>
      </c>
      <c r="X30" s="137" t="str">
        <f ca="1" t="shared" si="17"/>
        <v>単発</v>
      </c>
      <c r="Y30" s="186">
        <f ca="1" t="shared" si="17"/>
        <v>2</v>
      </c>
      <c r="Z30" s="135">
        <f ca="1" t="shared" si="17"/>
        <v>0</v>
      </c>
      <c r="AA30" s="137">
        <f ca="1" t="shared" si="17"/>
        <v>0</v>
      </c>
      <c r="AB30" s="138">
        <f ca="1" t="shared" si="17"/>
        <v>0</v>
      </c>
      <c r="AC30" s="139">
        <f ca="1" t="shared" si="17"/>
        <v>0.41</v>
      </c>
      <c r="AD30" s="140">
        <f ca="1" t="shared" si="17"/>
        <v>1.83</v>
      </c>
      <c r="AE30" s="141">
        <f ca="1" t="shared" si="17"/>
        <v>0</v>
      </c>
      <c r="AF30" s="137">
        <f ca="1" t="shared" si="17"/>
        <v>0</v>
      </c>
      <c r="AG30" s="138">
        <f ca="1" t="shared" si="17"/>
        <v>0</v>
      </c>
      <c r="AH30" s="142">
        <f ca="1" t="shared" si="17"/>
        <v>0.0144</v>
      </c>
      <c r="AI30" s="143">
        <f ca="1" t="shared" si="17"/>
        <v>0.00254</v>
      </c>
      <c r="AJ30" s="144">
        <f ca="1" t="shared" si="17"/>
        <v>0</v>
      </c>
      <c r="AK30" s="145">
        <f ca="1" t="shared" si="17"/>
        <v>0</v>
      </c>
      <c r="AL30" s="146" t="s">
        <v>44</v>
      </c>
      <c r="AM30" s="147">
        <f ca="1" t="shared" si="13"/>
        <v>0</v>
      </c>
      <c r="AN30" s="196" t="str">
        <f ca="1" t="shared" si="20"/>
        <v>ﾘｶﾝﾍﾞﾝﾄ</v>
      </c>
      <c r="AO30" s="209" t="str">
        <f ca="1" t="shared" si="20"/>
        <v>〇</v>
      </c>
      <c r="AP30" s="199" t="str">
        <f ca="1" t="shared" si="20"/>
        <v>〇</v>
      </c>
      <c r="AQ30" s="199" t="str">
        <f ca="1" t="shared" si="20"/>
        <v>×</v>
      </c>
      <c r="AR30" s="199" t="str">
        <f ca="1" t="shared" si="20"/>
        <v>×</v>
      </c>
      <c r="AS30" s="199" t="str">
        <f ca="1" t="shared" si="20"/>
        <v>×</v>
      </c>
      <c r="AT30" s="199" t="str">
        <f ca="1" t="shared" si="20"/>
        <v>×</v>
      </c>
      <c r="AU30" s="201" t="str">
        <f ca="1" t="shared" si="20"/>
        <v>〇</v>
      </c>
      <c r="AV30" s="209" t="str">
        <f ca="1" t="shared" si="20"/>
        <v>〇</v>
      </c>
      <c r="AW30" s="199" t="str">
        <f ca="1" t="shared" si="20"/>
        <v>〇</v>
      </c>
      <c r="AX30" s="199" t="str">
        <f ca="1" t="shared" si="20"/>
        <v>×</v>
      </c>
      <c r="AY30" s="199" t="str">
        <f ca="1" t="shared" si="20"/>
        <v>×</v>
      </c>
      <c r="AZ30" s="199" t="str">
        <f ca="1" t="shared" si="20"/>
        <v>×</v>
      </c>
      <c r="BA30" s="200" t="str">
        <f ca="1" t="shared" si="20"/>
        <v>×</v>
      </c>
      <c r="BB30" s="201" t="str">
        <f ca="1" t="shared" si="20"/>
        <v>〇</v>
      </c>
      <c r="BD30" s="321">
        <f t="shared" si="14"/>
        <v>2.41025641025641</v>
      </c>
      <c r="BE30" s="322">
        <f t="shared" si="21"/>
        <v>88.80000000000001</v>
      </c>
    </row>
    <row r="31" spans="1:57" ht="21.75" customHeight="1">
      <c r="A31" s="91" t="str">
        <f ca="1" t="shared" si="15"/>
        <v>A36</v>
      </c>
      <c r="B31" s="207" t="s">
        <v>497</v>
      </c>
      <c r="C31" s="120">
        <f ca="1" t="shared" si="18"/>
        <v>1100</v>
      </c>
      <c r="D31" s="121">
        <f ca="1" t="shared" si="19"/>
        <v>239</v>
      </c>
      <c r="E31" s="149">
        <f t="shared" si="1"/>
        <v>0.0027662037037037034</v>
      </c>
      <c r="F31" s="123">
        <f ca="1" t="shared" si="2"/>
        <v>0.4277777777777778</v>
      </c>
      <c r="G31" s="150">
        <f t="shared" si="22"/>
        <v>4.602510460251046</v>
      </c>
      <c r="H31" s="156">
        <f t="shared" si="23"/>
        <v>0.511390051139005</v>
      </c>
      <c r="I31" s="120">
        <f ca="1" t="shared" si="16"/>
        <v>23.8</v>
      </c>
      <c r="J31" s="137">
        <f ca="1" t="shared" si="16"/>
        <v>8.1</v>
      </c>
      <c r="K31" s="137">
        <f ca="1" t="shared" si="16"/>
        <v>31.2</v>
      </c>
      <c r="L31" s="137">
        <f ca="1" t="shared" si="16"/>
        <v>88</v>
      </c>
      <c r="M31" s="152">
        <f ca="1" t="shared" si="16"/>
        <v>9</v>
      </c>
      <c r="N31" s="136">
        <f ca="1" t="shared" si="16"/>
        <v>289</v>
      </c>
      <c r="O31" s="153">
        <f t="shared" si="24"/>
        <v>23.8</v>
      </c>
      <c r="P31" s="154">
        <f ca="1" t="shared" si="7"/>
        <v>18.8</v>
      </c>
      <c r="Q31" s="150">
        <f t="shared" si="25"/>
        <v>30.129787234042556</v>
      </c>
      <c r="R31" s="204" t="str">
        <f ca="1" t="shared" si="9"/>
        <v>DAE21,31</v>
      </c>
      <c r="S31" s="155">
        <f t="shared" si="26"/>
        <v>4.680851063829787</v>
      </c>
      <c r="T31" s="134">
        <f ca="1" t="shared" si="17"/>
        <v>36</v>
      </c>
      <c r="U31" s="135">
        <f ca="1" t="shared" si="17"/>
        <v>3</v>
      </c>
      <c r="V31" s="137">
        <f ca="1" t="shared" si="17"/>
        <v>133</v>
      </c>
      <c r="W31" s="137">
        <f ca="1" t="shared" si="17"/>
        <v>24</v>
      </c>
      <c r="X31" s="137" t="str">
        <f ca="1" t="shared" si="17"/>
        <v>単発</v>
      </c>
      <c r="Y31" s="186">
        <f ca="1" t="shared" si="17"/>
        <v>2</v>
      </c>
      <c r="Z31" s="135">
        <f ca="1" t="shared" si="17"/>
        <v>1.6</v>
      </c>
      <c r="AA31" s="137">
        <f ca="1" t="shared" si="17"/>
        <v>2.9</v>
      </c>
      <c r="AB31" s="138" t="str">
        <f ca="1" t="shared" si="17"/>
        <v>NACA0009</v>
      </c>
      <c r="AC31" s="139">
        <f ca="1" t="shared" si="17"/>
        <v>0.455</v>
      </c>
      <c r="AD31" s="140">
        <f ca="1" t="shared" si="17"/>
        <v>0</v>
      </c>
      <c r="AE31" s="141">
        <f ca="1" t="shared" si="17"/>
        <v>1.157</v>
      </c>
      <c r="AF31" s="137">
        <f ca="1" t="shared" si="17"/>
        <v>1.85</v>
      </c>
      <c r="AG31" s="138" t="str">
        <f ca="1" t="shared" si="17"/>
        <v>NACA0009</v>
      </c>
      <c r="AH31" s="142">
        <f ca="1" t="shared" si="17"/>
        <v>0.014</v>
      </c>
      <c r="AI31" s="143">
        <f ca="1" t="shared" si="17"/>
        <v>0</v>
      </c>
      <c r="AJ31" s="144">
        <f ca="1" t="shared" si="17"/>
        <v>100</v>
      </c>
      <c r="AK31" s="145">
        <f ca="1" t="shared" si="17"/>
        <v>300</v>
      </c>
      <c r="AL31" s="146" t="s">
        <v>44</v>
      </c>
      <c r="AM31" s="147">
        <f ca="1" t="shared" si="13"/>
        <v>6</v>
      </c>
      <c r="AN31" s="196" t="str">
        <f ca="1" t="shared" si="20"/>
        <v>ﾘｶﾝﾍﾞﾝﾄ</v>
      </c>
      <c r="AO31" s="209" t="str">
        <f ca="1" t="shared" si="20"/>
        <v>〇</v>
      </c>
      <c r="AP31" s="199" t="str">
        <f ca="1" t="shared" si="20"/>
        <v>〇</v>
      </c>
      <c r="AQ31" s="199" t="str">
        <f ca="1" t="shared" si="20"/>
        <v>×</v>
      </c>
      <c r="AR31" s="199" t="str">
        <f ca="1" t="shared" si="20"/>
        <v>×</v>
      </c>
      <c r="AS31" s="199" t="str">
        <f ca="1" t="shared" si="20"/>
        <v>×</v>
      </c>
      <c r="AT31" s="199" t="str">
        <f ca="1" t="shared" si="20"/>
        <v>×</v>
      </c>
      <c r="AU31" s="201" t="str">
        <f ca="1" t="shared" si="20"/>
        <v>〇</v>
      </c>
      <c r="AV31" s="209" t="str">
        <f ca="1" t="shared" si="20"/>
        <v>〇</v>
      </c>
      <c r="AW31" s="199" t="str">
        <f ca="1" t="shared" si="20"/>
        <v>〇</v>
      </c>
      <c r="AX31" s="199" t="str">
        <f ca="1" t="shared" si="20"/>
        <v>×</v>
      </c>
      <c r="AY31" s="199" t="str">
        <f ca="1" t="shared" si="20"/>
        <v>×</v>
      </c>
      <c r="AZ31" s="199" t="str">
        <f ca="1" t="shared" si="20"/>
        <v>〇</v>
      </c>
      <c r="BA31" s="200" t="str">
        <f ca="1" t="shared" si="20"/>
        <v>×</v>
      </c>
      <c r="BB31" s="201" t="str">
        <f ca="1" t="shared" si="20"/>
        <v>×</v>
      </c>
      <c r="BD31" s="321">
        <f t="shared" si="14"/>
        <v>3.284090909090909</v>
      </c>
      <c r="BE31" s="322">
        <f t="shared" si="21"/>
        <v>2151</v>
      </c>
    </row>
    <row r="32" spans="1:57" ht="21.75" customHeight="1">
      <c r="A32" s="91" t="str">
        <f ca="1" t="shared" si="15"/>
        <v>J06</v>
      </c>
      <c r="B32" s="207" t="s">
        <v>479</v>
      </c>
      <c r="C32" s="120">
        <f ca="1" t="shared" si="18"/>
        <v>2100</v>
      </c>
      <c r="D32" s="121">
        <f ca="1" t="shared" si="19"/>
        <v>277</v>
      </c>
      <c r="E32" s="149">
        <f t="shared" si="1"/>
        <v>0.003206018518518518</v>
      </c>
      <c r="F32" s="123">
        <f ca="1" t="shared" si="2"/>
        <v>0.4479166666666667</v>
      </c>
      <c r="G32" s="150">
        <f t="shared" si="22"/>
        <v>7.581227436823105</v>
      </c>
      <c r="H32" s="156">
        <f t="shared" si="23"/>
        <v>0.8664259927797834</v>
      </c>
      <c r="I32" s="120">
        <f ca="1" t="shared" si="16"/>
        <v>23</v>
      </c>
      <c r="J32" s="137">
        <f ca="1" t="shared" si="16"/>
        <v>0</v>
      </c>
      <c r="K32" s="137">
        <f ca="1" t="shared" si="16"/>
        <v>37</v>
      </c>
      <c r="L32" s="137">
        <f ca="1" t="shared" si="16"/>
        <v>102</v>
      </c>
      <c r="M32" s="152">
        <f ca="1" t="shared" si="16"/>
        <v>8.75</v>
      </c>
      <c r="N32" s="136">
        <f ca="1" t="shared" si="16"/>
        <v>314</v>
      </c>
      <c r="O32" s="153">
        <f t="shared" si="24"/>
        <v>23</v>
      </c>
      <c r="P32" s="154">
        <f ca="1" t="shared" si="7"/>
        <v>19.5</v>
      </c>
      <c r="Q32" s="150">
        <f t="shared" si="25"/>
        <v>27.128205128205128</v>
      </c>
      <c r="R32" s="204" t="str">
        <f ca="1" t="shared" si="9"/>
        <v>DAE21,31</v>
      </c>
      <c r="S32" s="155">
        <f t="shared" si="26"/>
        <v>5.230769230769231</v>
      </c>
      <c r="T32" s="134">
        <f ca="1" t="shared" si="17"/>
        <v>0</v>
      </c>
      <c r="U32" s="135">
        <f ca="1" t="shared" si="17"/>
        <v>3.06</v>
      </c>
      <c r="V32" s="137">
        <f ca="1" t="shared" si="17"/>
        <v>150</v>
      </c>
      <c r="W32" s="137">
        <f ca="1" t="shared" si="27" ref="W32:AK32">INDIRECT(ADDRESS(W$1,W$2,3,TRUE,$B32))</f>
        <v>34.5</v>
      </c>
      <c r="X32" s="137" t="str">
        <f ca="1" t="shared" si="27"/>
        <v>単発</v>
      </c>
      <c r="Y32" s="186">
        <f ca="1" t="shared" si="27"/>
        <v>2</v>
      </c>
      <c r="Z32" s="135">
        <f ca="1" t="shared" si="27"/>
        <v>1.78</v>
      </c>
      <c r="AA32" s="137">
        <f ca="1" t="shared" si="27"/>
        <v>0</v>
      </c>
      <c r="AB32" s="138" t="str">
        <f ca="1" t="shared" si="27"/>
        <v>NACA0009</v>
      </c>
      <c r="AC32" s="139">
        <f ca="1" t="shared" si="27"/>
        <v>0.463</v>
      </c>
      <c r="AD32" s="140">
        <f ca="1" t="shared" si="27"/>
        <v>2.36</v>
      </c>
      <c r="AE32" s="141">
        <f ca="1" t="shared" si="27"/>
        <v>1.11</v>
      </c>
      <c r="AF32" s="137">
        <f ca="1" t="shared" si="27"/>
        <v>0</v>
      </c>
      <c r="AG32" s="138" t="str">
        <f ca="1" t="shared" si="27"/>
        <v>NACA0009</v>
      </c>
      <c r="AH32" s="142">
        <f ca="1" t="shared" si="27"/>
        <v>0.0124</v>
      </c>
      <c r="AI32" s="143">
        <f ca="1" t="shared" si="27"/>
        <v>0.00271</v>
      </c>
      <c r="AJ32" s="144">
        <f ca="1" t="shared" si="27"/>
        <v>92</v>
      </c>
      <c r="AK32" s="145">
        <f ca="1" t="shared" si="27"/>
        <v>320</v>
      </c>
      <c r="AL32" s="146" t="s">
        <v>44</v>
      </c>
      <c r="AM32" s="147">
        <f ca="1" t="shared" si="13"/>
        <v>7</v>
      </c>
      <c r="AN32" s="196" t="str">
        <f ca="1" t="shared" si="20"/>
        <v>ﾘｶﾝﾍﾞﾝﾄ</v>
      </c>
      <c r="AO32" s="209" t="str">
        <f ca="1" t="shared" si="20"/>
        <v>〇</v>
      </c>
      <c r="AP32" s="199" t="str">
        <f ca="1" t="shared" si="20"/>
        <v>〇</v>
      </c>
      <c r="AQ32" s="199" t="str">
        <f ca="1" t="shared" si="20"/>
        <v>×</v>
      </c>
      <c r="AR32" s="199" t="str">
        <f ca="1" t="shared" si="20"/>
        <v>×</v>
      </c>
      <c r="AS32" s="199" t="str">
        <f ca="1" t="shared" si="20"/>
        <v>×</v>
      </c>
      <c r="AT32" s="199" t="str">
        <f ca="1" t="shared" si="20"/>
        <v>×</v>
      </c>
      <c r="AU32" s="201" t="str">
        <f ca="1" t="shared" si="20"/>
        <v>×</v>
      </c>
      <c r="AV32" s="209" t="str">
        <f ca="1" t="shared" si="20"/>
        <v>〇</v>
      </c>
      <c r="AW32" s="199" t="str">
        <f ca="1" t="shared" si="20"/>
        <v>〇</v>
      </c>
      <c r="AX32" s="199" t="str">
        <f ca="1" t="shared" si="20"/>
        <v>×</v>
      </c>
      <c r="AY32" s="199" t="str">
        <f ca="1" t="shared" si="20"/>
        <v>×</v>
      </c>
      <c r="AZ32" s="199" t="str">
        <f ca="1" t="shared" si="20"/>
        <v>〇</v>
      </c>
      <c r="BA32" s="200" t="str">
        <f ca="1" t="shared" si="20"/>
        <v>〇</v>
      </c>
      <c r="BB32" s="201" t="str">
        <f ca="1" t="shared" si="20"/>
        <v>〇</v>
      </c>
      <c r="BD32" s="321">
        <f t="shared" si="14"/>
        <v>3.0784313725490198</v>
      </c>
      <c r="BE32" s="322">
        <f t="shared" si="21"/>
        <v>2423.75</v>
      </c>
    </row>
    <row r="33" spans="1:54" ht="21.75" customHeight="1">
      <c r="A33" s="157" t="e">
        <f ca="1" t="shared" si="15"/>
        <v>#REF!</v>
      </c>
      <c r="B33" s="158" t="s">
        <v>480</v>
      </c>
      <c r="C33" s="159" t="e">
        <f ca="1" t="shared" si="18"/>
        <v>#REF!</v>
      </c>
      <c r="D33" s="160" t="e">
        <f ca="1" t="shared" si="19"/>
        <v>#REF!</v>
      </c>
      <c r="E33" s="161" t="e">
        <f t="shared" si="1"/>
        <v>#REF!</v>
      </c>
      <c r="F33" s="162" t="e">
        <f ca="1" t="shared" si="2"/>
        <v>#REF!</v>
      </c>
      <c r="G33" s="163" t="e">
        <f t="shared" si="22"/>
        <v>#REF!</v>
      </c>
      <c r="H33" s="164" t="e">
        <f t="shared" si="23"/>
        <v>#REF!</v>
      </c>
      <c r="I33" s="159" t="e">
        <f ca="1" t="shared" si="16"/>
        <v>#REF!</v>
      </c>
      <c r="J33" s="165" t="e">
        <f ca="1" t="shared" si="16"/>
        <v>#REF!</v>
      </c>
      <c r="K33" s="165" t="e">
        <f ca="1" t="shared" si="16"/>
        <v>#REF!</v>
      </c>
      <c r="L33" s="165" t="e">
        <f ca="1" t="shared" si="16"/>
        <v>#REF!</v>
      </c>
      <c r="M33" s="166" t="e">
        <f ca="1" t="shared" si="16"/>
        <v>#REF!</v>
      </c>
      <c r="N33" s="167" t="e">
        <f ca="1" t="shared" si="16"/>
        <v>#REF!</v>
      </c>
      <c r="O33" s="168" t="e">
        <f t="shared" si="24"/>
        <v>#REF!</v>
      </c>
      <c r="P33" s="169" t="e">
        <f ca="1" t="shared" si="7"/>
        <v>#REF!</v>
      </c>
      <c r="Q33" s="163" t="e">
        <f t="shared" si="25"/>
        <v>#REF!</v>
      </c>
      <c r="R33" s="205" t="e">
        <f ca="1" t="shared" si="9"/>
        <v>#REF!</v>
      </c>
      <c r="S33" s="170" t="e">
        <f t="shared" si="26"/>
        <v>#REF!</v>
      </c>
      <c r="T33" s="171" t="e">
        <f ca="1" t="shared" si="17"/>
        <v>#REF!</v>
      </c>
      <c r="U33" s="172" t="e">
        <f ca="1" t="shared" si="17"/>
        <v>#REF!</v>
      </c>
      <c r="V33" s="165" t="e">
        <f ca="1" t="shared" si="17"/>
        <v>#REF!</v>
      </c>
      <c r="W33" s="165" t="e">
        <f ca="1" t="shared" si="17"/>
        <v>#REF!</v>
      </c>
      <c r="X33" s="165" t="e">
        <f ca="1" t="shared" si="17"/>
        <v>#REF!</v>
      </c>
      <c r="Y33" s="190" t="e">
        <f ca="1" t="shared" si="17"/>
        <v>#REF!</v>
      </c>
      <c r="Z33" s="172" t="e">
        <f ca="1" t="shared" si="17"/>
        <v>#REF!</v>
      </c>
      <c r="AA33" s="165" t="e">
        <f ca="1" t="shared" si="17"/>
        <v>#REF!</v>
      </c>
      <c r="AB33" s="173" t="e">
        <f ca="1" t="shared" si="17"/>
        <v>#REF!</v>
      </c>
      <c r="AC33" s="174" t="e">
        <f ca="1" t="shared" si="17"/>
        <v>#REF!</v>
      </c>
      <c r="AD33" s="175" t="e">
        <f ca="1" t="shared" si="17"/>
        <v>#REF!</v>
      </c>
      <c r="AE33" s="176" t="e">
        <f ca="1" t="shared" si="17"/>
        <v>#REF!</v>
      </c>
      <c r="AF33" s="165" t="e">
        <f ca="1" t="shared" si="17"/>
        <v>#REF!</v>
      </c>
      <c r="AG33" s="173" t="e">
        <f ca="1" t="shared" si="17"/>
        <v>#REF!</v>
      </c>
      <c r="AH33" s="177" t="e">
        <f ca="1" t="shared" si="17"/>
        <v>#REF!</v>
      </c>
      <c r="AI33" s="178" t="e">
        <f ca="1" t="shared" si="17"/>
        <v>#REF!</v>
      </c>
      <c r="AJ33" s="179" t="e">
        <f ca="1" t="shared" si="17"/>
        <v>#REF!</v>
      </c>
      <c r="AK33" s="180" t="e">
        <f ca="1" t="shared" si="17"/>
        <v>#REF!</v>
      </c>
      <c r="AL33" s="181" t="s">
        <v>44</v>
      </c>
      <c r="AM33" s="182" t="e">
        <f ca="1" t="shared" si="13"/>
        <v>#REF!</v>
      </c>
      <c r="AN33" s="215" t="e">
        <f ca="1" t="shared" si="20"/>
        <v>#REF!</v>
      </c>
      <c r="AO33" s="210" t="e">
        <f ca="1" t="shared" si="20"/>
        <v>#REF!</v>
      </c>
      <c r="AP33" s="211" t="e">
        <f ca="1" t="shared" si="20"/>
        <v>#REF!</v>
      </c>
      <c r="AQ33" s="211" t="e">
        <f ca="1" t="shared" si="20"/>
        <v>#REF!</v>
      </c>
      <c r="AR33" s="211" t="e">
        <f ca="1" t="shared" si="20"/>
        <v>#REF!</v>
      </c>
      <c r="AS33" s="211" t="e">
        <f ca="1" t="shared" si="20"/>
        <v>#REF!</v>
      </c>
      <c r="AT33" s="211" t="e">
        <f ca="1" t="shared" si="20"/>
        <v>#REF!</v>
      </c>
      <c r="AU33" s="212" t="e">
        <f ca="1" t="shared" si="20"/>
        <v>#REF!</v>
      </c>
      <c r="AV33" s="210" t="e">
        <f ca="1" t="shared" si="20"/>
        <v>#REF!</v>
      </c>
      <c r="AW33" s="211" t="e">
        <f ca="1" t="shared" si="20"/>
        <v>#REF!</v>
      </c>
      <c r="AX33" s="211" t="e">
        <f ca="1" t="shared" si="20"/>
        <v>#REF!</v>
      </c>
      <c r="AY33" s="211" t="e">
        <f ca="1" t="shared" si="20"/>
        <v>#REF!</v>
      </c>
      <c r="AZ33" s="211" t="e">
        <f ca="1" t="shared" si="20"/>
        <v>#REF!</v>
      </c>
      <c r="BA33" s="213" t="e">
        <f ca="1" t="shared" si="20"/>
        <v>#REF!</v>
      </c>
      <c r="BB33" s="212" t="e">
        <f ca="1" t="shared" si="20"/>
        <v>#REF!</v>
      </c>
    </row>
    <row r="34" ht="21.75" customHeight="1"/>
    <row r="35" spans="29:54" ht="21.75" customHeight="1"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3"/>
      <c r="AV35" s="184"/>
      <c r="AW35" s="184"/>
      <c r="AX35" s="184"/>
      <c r="AY35" s="184"/>
      <c r="AZ35" s="184"/>
      <c r="BA35" s="184"/>
      <c r="BB35" s="184"/>
    </row>
    <row r="36" spans="29:54" ht="21.75" customHeight="1"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3"/>
      <c r="AV36" s="184"/>
      <c r="AW36" s="184"/>
      <c r="AX36" s="184"/>
      <c r="AY36" s="184"/>
      <c r="AZ36" s="184"/>
      <c r="BA36" s="184"/>
      <c r="BB36" s="184"/>
    </row>
    <row r="37" spans="1:54" ht="21.75" customHeight="1">
      <c r="A37" s="216"/>
      <c r="B37" s="221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26"/>
      <c r="Q37" s="218" t="s">
        <v>108</v>
      </c>
      <c r="R37" s="217"/>
      <c r="S37" s="217"/>
      <c r="T37" s="217"/>
      <c r="U37" s="217"/>
      <c r="V37" s="218"/>
      <c r="W37" s="217"/>
      <c r="X37" s="217"/>
      <c r="Y37" s="217"/>
      <c r="Z37" s="217"/>
      <c r="AA37" s="219"/>
      <c r="AB37" s="220"/>
      <c r="AC37" s="218"/>
      <c r="AD37" s="217"/>
      <c r="AE37" s="217"/>
      <c r="AF37" s="316" t="s">
        <v>610</v>
      </c>
      <c r="AG37" s="184"/>
      <c r="AH37" s="68" t="s">
        <v>606</v>
      </c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3"/>
      <c r="AV37" s="184"/>
      <c r="AW37" s="184"/>
      <c r="AX37" s="184"/>
      <c r="AY37" s="184"/>
      <c r="AZ37" s="184"/>
      <c r="BA37" s="184"/>
      <c r="BB37" s="184"/>
    </row>
    <row r="38" spans="1:54" ht="21.75" customHeight="1">
      <c r="A38" s="227"/>
      <c r="B38" s="228" t="str">
        <f aca="true" t="shared" si="28" ref="A38:B56">B7</f>
        <v>ﾁｰﾑ名</v>
      </c>
      <c r="C38" s="230"/>
      <c r="D38" s="230" t="s">
        <v>107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28"/>
      <c r="Q38" s="231" t="s">
        <v>137</v>
      </c>
      <c r="R38" s="232"/>
      <c r="S38" s="232" t="s">
        <v>135</v>
      </c>
      <c r="T38" s="232"/>
      <c r="U38" s="232"/>
      <c r="V38" s="233" t="s">
        <v>109</v>
      </c>
      <c r="W38" s="230"/>
      <c r="X38" s="230"/>
      <c r="Y38" s="229"/>
      <c r="Z38" s="230"/>
      <c r="AA38" s="248"/>
      <c r="AB38" s="249"/>
      <c r="AC38" s="233" t="s">
        <v>110</v>
      </c>
      <c r="AD38" s="230"/>
      <c r="AE38" s="230"/>
      <c r="AF38" s="317" t="s">
        <v>111</v>
      </c>
      <c r="AG38" s="184"/>
      <c r="AH38" s="68" t="s">
        <v>607</v>
      </c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3"/>
      <c r="AV38" s="184"/>
      <c r="AW38" s="184"/>
      <c r="AX38" s="184"/>
      <c r="AY38" s="184"/>
      <c r="AZ38" s="184"/>
      <c r="BA38" s="184"/>
      <c r="BB38" s="184"/>
    </row>
    <row r="39" spans="1:54" ht="21.75" customHeight="1">
      <c r="A39" s="91" t="str">
        <f t="shared" si="28"/>
        <v>H40</v>
      </c>
      <c r="B39" s="119" t="str">
        <f t="shared" si="28"/>
        <v>東大</v>
      </c>
      <c r="C39" s="298" t="str">
        <f ca="1">INDIRECT(ADDRESS(C$65,C$66,3,TRUE,$B39))</f>
        <v>ﾌﾗｲﾊﾞｲﾗｲﾄ初搭載、ﾁｰﾑとして初のﾘｶﾝﾍﾞﾝﾄ型、ダイジェスト脱出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98">
        <f ca="1">INDIRECT(ADDRESS(Q$65,Q$66,3,TRUE,$B39))</f>
        <v>20</v>
      </c>
      <c r="R39" s="234"/>
      <c r="S39" s="299">
        <f ca="1">INDIRECT(ADDRESS(S$65,S$66,3,TRUE,$B39))</f>
        <v>1</v>
      </c>
      <c r="T39" s="234"/>
      <c r="U39" s="234"/>
      <c r="V39" s="235">
        <v>0.02</v>
      </c>
      <c r="W39" s="236"/>
      <c r="X39" s="236"/>
      <c r="Y39" s="222"/>
      <c r="Z39" s="234" t="s">
        <v>112</v>
      </c>
      <c r="AA39" s="234"/>
      <c r="AB39" s="119"/>
      <c r="AC39" s="250"/>
      <c r="AD39" s="284">
        <f ca="1">INDIRECT(ADDRESS(AD$65,AD$66,3,TRUE,$B39))</f>
        <v>39278</v>
      </c>
      <c r="AE39" s="234"/>
      <c r="AF39" s="251">
        <v>2</v>
      </c>
      <c r="AG39" s="184"/>
      <c r="AH39" s="68" t="s">
        <v>609</v>
      </c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3"/>
      <c r="AV39" s="184"/>
      <c r="AW39" s="184"/>
      <c r="AX39" s="184"/>
      <c r="AY39" s="184"/>
      <c r="AZ39" s="184"/>
      <c r="BA39" s="184"/>
      <c r="BB39" s="184"/>
    </row>
    <row r="40" spans="1:54" ht="21.75" customHeight="1">
      <c r="A40" s="91" t="str">
        <f t="shared" si="28"/>
        <v>G61</v>
      </c>
      <c r="B40" s="119" t="str">
        <f t="shared" si="28"/>
        <v>北大</v>
      </c>
      <c r="C40" s="237">
        <f ca="1" t="shared" si="29" ref="C40:C64">INDIRECT(ADDRESS(C$65,C$66,3,TRUE,$B40))</f>
        <v>0</v>
      </c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9">
        <f ca="1" t="shared" si="30" ref="Q40:Q64">INDIRECT(ADDRESS(Q$65,Q$66,3,TRUE,$B40))</f>
        <v>10</v>
      </c>
      <c r="R40" s="234"/>
      <c r="S40" s="238">
        <f ca="1" t="shared" si="31" ref="S40:S64">INDIRECT(ADDRESS(S$65,S$66,3,TRUE,$B40))</f>
        <v>1</v>
      </c>
      <c r="T40" s="238"/>
      <c r="U40" s="238"/>
      <c r="V40" s="240">
        <v>0.01</v>
      </c>
      <c r="W40" s="241"/>
      <c r="X40" s="241"/>
      <c r="Y40" s="192"/>
      <c r="Z40" s="238" t="s">
        <v>112</v>
      </c>
      <c r="AA40" s="238"/>
      <c r="AB40" s="92"/>
      <c r="AC40" s="237"/>
      <c r="AD40" s="285">
        <f ca="1" t="shared" si="32" ref="AD40:AD64">INDIRECT(ADDRESS(AD$65,AD$66,3,TRUE,$B40))</f>
        <v>39270</v>
      </c>
      <c r="AE40" s="238"/>
      <c r="AF40" s="252">
        <v>2</v>
      </c>
      <c r="AG40" s="183"/>
      <c r="AH40" s="68" t="s">
        <v>608</v>
      </c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</row>
    <row r="41" spans="1:54" ht="21.75" customHeight="1">
      <c r="A41" s="91" t="str">
        <f t="shared" si="28"/>
        <v>H62</v>
      </c>
      <c r="B41" s="119" t="str">
        <f t="shared" si="28"/>
        <v>東洋大</v>
      </c>
      <c r="C41" s="237" t="str">
        <f ca="1" t="shared" si="29"/>
        <v>双胴、けつペラ、舵角計搭載</v>
      </c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7" t="str">
        <f ca="1" t="shared" si="30"/>
        <v>浮上なし</v>
      </c>
      <c r="R41" s="238"/>
      <c r="S41" s="238">
        <f ca="1" t="shared" si="31"/>
        <v>0</v>
      </c>
      <c r="T41" s="238"/>
      <c r="U41" s="238"/>
      <c r="V41" s="240">
        <v>0</v>
      </c>
      <c r="W41" s="241"/>
      <c r="X41" s="241"/>
      <c r="Y41" s="192"/>
      <c r="Z41" s="238" t="s">
        <v>112</v>
      </c>
      <c r="AA41" s="238"/>
      <c r="AB41" s="92"/>
      <c r="AC41" s="253"/>
      <c r="AD41" s="285">
        <f ca="1" t="shared" si="32"/>
        <v>0</v>
      </c>
      <c r="AE41" s="238"/>
      <c r="AF41" s="252">
        <v>1</v>
      </c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</row>
    <row r="42" spans="1:54" ht="21.75" customHeight="1">
      <c r="A42" s="188" t="str">
        <f t="shared" si="28"/>
        <v>K08</v>
      </c>
      <c r="B42" s="92" t="str">
        <f t="shared" si="28"/>
        <v>日本大学</v>
      </c>
      <c r="C42" s="237" t="str">
        <f ca="1" t="shared" si="29"/>
        <v>３６ｋｍ飛び切り１番乗りが目標</v>
      </c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7" t="str">
        <f ca="1" t="shared" si="30"/>
        <v>約450</v>
      </c>
      <c r="R42" s="238"/>
      <c r="S42" s="238" t="str">
        <f ca="1" t="shared" si="31"/>
        <v>約100 </v>
      </c>
      <c r="T42" s="238"/>
      <c r="U42" s="238"/>
      <c r="V42" s="240">
        <v>45</v>
      </c>
      <c r="W42" s="241"/>
      <c r="X42" s="241"/>
      <c r="Y42" s="192"/>
      <c r="Z42" s="238" t="s">
        <v>112</v>
      </c>
      <c r="AA42" s="238"/>
      <c r="AB42" s="92"/>
      <c r="AC42" s="254"/>
      <c r="AD42" s="285">
        <f ca="1" t="shared" si="32"/>
        <v>39165</v>
      </c>
      <c r="AE42" s="238"/>
      <c r="AF42" s="252">
        <v>7</v>
      </c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</row>
    <row r="43" spans="1:54" ht="21.75" customHeight="1">
      <c r="A43" s="188" t="str">
        <f t="shared" si="28"/>
        <v>H48</v>
      </c>
      <c r="B43" s="92" t="str">
        <f t="shared" si="28"/>
        <v>広島大学</v>
      </c>
      <c r="C43" s="237" t="str">
        <f ca="1" t="shared" si="29"/>
        <v>単胴双発、総ｼｬﾌﾄﾄﾞﾗｲﾌﾞ、完全楕円ｸﾗﾝｸ機構、ﾌﾗｲﾊﾞｲﾜｲﾔ、主翼ｶﾝｻﾞｼ接合（去年迄はﾌﾗﾝｼﾞ接合）、目標;1000ｍ定常飛行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7" t="str">
        <f ca="1" t="shared" si="30"/>
        <v>約100</v>
      </c>
      <c r="R43" s="238"/>
      <c r="S43" s="238" t="str">
        <f ca="1" t="shared" si="31"/>
        <v>約10 </v>
      </c>
      <c r="T43" s="238"/>
      <c r="U43" s="238"/>
      <c r="V43" s="240">
        <v>2</v>
      </c>
      <c r="W43" s="241"/>
      <c r="X43" s="241"/>
      <c r="Y43" s="192"/>
      <c r="Z43" s="238" t="s">
        <v>112</v>
      </c>
      <c r="AA43" s="238"/>
      <c r="AB43" s="92"/>
      <c r="AC43" s="237"/>
      <c r="AD43" s="285">
        <f ca="1" t="shared" si="32"/>
        <v>39155</v>
      </c>
      <c r="AE43" s="238"/>
      <c r="AF43" s="252">
        <v>4</v>
      </c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</row>
    <row r="44" spans="1:54" ht="21.75" customHeight="1">
      <c r="A44" s="188" t="str">
        <f t="shared" si="28"/>
        <v>C15</v>
      </c>
      <c r="B44" s="92" t="str">
        <f t="shared" si="28"/>
        <v>滋賀県立大</v>
      </c>
      <c r="C44" s="237" t="str">
        <f ca="1" t="shared" si="29"/>
        <v>初出場、個人名で出場、機体完成せず棄権</v>
      </c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7">
        <f ca="1" t="shared" si="30"/>
        <v>0</v>
      </c>
      <c r="R44" s="238"/>
      <c r="S44" s="238">
        <f ca="1" t="shared" si="31"/>
        <v>0</v>
      </c>
      <c r="T44" s="238"/>
      <c r="U44" s="238"/>
      <c r="V44" s="240">
        <v>0</v>
      </c>
      <c r="W44" s="241"/>
      <c r="X44" s="241"/>
      <c r="Y44" s="192"/>
      <c r="Z44" s="238" t="s">
        <v>112</v>
      </c>
      <c r="AA44" s="238"/>
      <c r="AB44" s="92"/>
      <c r="AC44" s="254"/>
      <c r="AD44" s="285">
        <f ca="1" t="shared" si="32"/>
        <v>0</v>
      </c>
      <c r="AE44" s="238"/>
      <c r="AF44" s="302" t="s">
        <v>603</v>
      </c>
      <c r="AG44" s="189"/>
      <c r="AH44" s="189"/>
      <c r="AI44" s="189"/>
      <c r="AJ44" s="189"/>
      <c r="AK44" s="189"/>
      <c r="AL44" s="189"/>
      <c r="AM44" s="189"/>
      <c r="AN44" s="183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</row>
    <row r="45" spans="1:54" ht="21.75" customHeight="1">
      <c r="A45" s="188" t="str">
        <f t="shared" si="28"/>
        <v>H34</v>
      </c>
      <c r="B45" s="92" t="str">
        <f t="shared" si="28"/>
        <v>京都大</v>
      </c>
      <c r="C45" s="237" t="str">
        <f ca="1" t="shared" si="29"/>
        <v>ケツペラ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9">
        <f ca="1" t="shared" si="30"/>
        <v>0</v>
      </c>
      <c r="R45" s="238"/>
      <c r="S45" s="238">
        <f ca="1" t="shared" si="31"/>
        <v>0</v>
      </c>
      <c r="T45" s="238"/>
      <c r="U45" s="238"/>
      <c r="V45" s="240">
        <v>5</v>
      </c>
      <c r="W45" s="241"/>
      <c r="X45" s="241"/>
      <c r="Y45" s="192"/>
      <c r="Z45" s="238" t="s">
        <v>112</v>
      </c>
      <c r="AA45" s="238"/>
      <c r="AB45" s="92"/>
      <c r="AC45" s="237"/>
      <c r="AD45" s="285">
        <f ca="1" t="shared" si="32"/>
        <v>39169</v>
      </c>
      <c r="AE45" s="238"/>
      <c r="AF45" s="252">
        <v>4</v>
      </c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</row>
    <row r="46" spans="1:54" ht="21.75" customHeight="1">
      <c r="A46" s="91" t="str">
        <f t="shared" si="28"/>
        <v>K92</v>
      </c>
      <c r="B46" s="119" t="str">
        <f t="shared" si="28"/>
        <v>有翔体</v>
      </c>
      <c r="C46" s="237" t="str">
        <f ca="1" t="shared" si="29"/>
        <v>女性パイロット、社会人チーム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7" t="str">
        <f ca="1" t="shared" si="30"/>
        <v>浮上せず</v>
      </c>
      <c r="R46" s="242"/>
      <c r="S46" s="242">
        <f ca="1" t="shared" si="31"/>
        <v>0</v>
      </c>
      <c r="T46" s="242"/>
      <c r="U46" s="242"/>
      <c r="V46" s="240">
        <v>0</v>
      </c>
      <c r="W46" s="244"/>
      <c r="X46" s="244"/>
      <c r="Y46" s="193"/>
      <c r="Z46" s="242" t="s">
        <v>112</v>
      </c>
      <c r="AA46" s="242"/>
      <c r="AB46" s="255"/>
      <c r="AC46" s="254"/>
      <c r="AD46" s="286">
        <f ca="1" t="shared" si="32"/>
        <v>0</v>
      </c>
      <c r="AE46" s="242"/>
      <c r="AF46" s="256">
        <v>1</v>
      </c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</row>
    <row r="47" spans="1:54" ht="21.75" customHeight="1">
      <c r="A47" s="188" t="str">
        <f t="shared" si="28"/>
        <v>H90</v>
      </c>
      <c r="B47" s="92" t="str">
        <f t="shared" si="28"/>
        <v>芝工大</v>
      </c>
      <c r="C47" s="237" t="str">
        <f ca="1" t="shared" si="29"/>
        <v>２人乗り、自走輪、舵角計、接地ｾﾝｻｰ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7" t="str">
        <f ca="1" t="shared" si="30"/>
        <v>約50</v>
      </c>
      <c r="R47" s="238"/>
      <c r="S47" s="238" t="str">
        <f ca="1" t="shared" si="31"/>
        <v>約4 </v>
      </c>
      <c r="T47" s="238"/>
      <c r="U47" s="238"/>
      <c r="V47" s="240">
        <v>0.2</v>
      </c>
      <c r="W47" s="241"/>
      <c r="X47" s="241"/>
      <c r="Y47" s="192"/>
      <c r="Z47" s="238" t="s">
        <v>112</v>
      </c>
      <c r="AA47" s="238"/>
      <c r="AB47" s="92"/>
      <c r="AC47" s="254"/>
      <c r="AD47" s="287">
        <f ca="1" t="shared" si="32"/>
        <v>39257</v>
      </c>
      <c r="AE47" s="257"/>
      <c r="AF47" s="258">
        <v>2</v>
      </c>
      <c r="AG47" s="189"/>
      <c r="AH47" s="189"/>
      <c r="AI47" s="189"/>
      <c r="AJ47" s="189"/>
      <c r="AK47" s="189"/>
      <c r="AL47" s="189"/>
      <c r="AM47" s="189"/>
      <c r="AN47" s="183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</row>
    <row r="48" spans="1:54" ht="21.75" customHeight="1">
      <c r="A48" s="188" t="str">
        <f t="shared" si="28"/>
        <v>H42</v>
      </c>
      <c r="B48" s="92" t="str">
        <f t="shared" si="28"/>
        <v>WASA</v>
      </c>
      <c r="C48" s="237">
        <f ca="1" t="shared" si="29"/>
        <v>0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7" t="str">
        <f ca="1" t="shared" si="30"/>
        <v>約50</v>
      </c>
      <c r="R48" s="238"/>
      <c r="S48" s="238" t="str">
        <f ca="1" t="shared" si="31"/>
        <v>約70</v>
      </c>
      <c r="T48" s="238"/>
      <c r="U48" s="238"/>
      <c r="V48" s="240">
        <v>3.5</v>
      </c>
      <c r="W48" s="241"/>
      <c r="X48" s="241"/>
      <c r="Y48" s="192"/>
      <c r="Z48" s="257" t="s">
        <v>112</v>
      </c>
      <c r="AA48" s="257"/>
      <c r="AB48" s="259"/>
      <c r="AC48" s="260"/>
      <c r="AD48" s="287" t="str">
        <f ca="1" t="shared" si="32"/>
        <v>5/中旬</v>
      </c>
      <c r="AE48" s="257"/>
      <c r="AF48" s="258">
        <v>4</v>
      </c>
      <c r="AG48" s="189"/>
      <c r="AI48" s="318" t="s">
        <v>611</v>
      </c>
      <c r="AJ48" s="319"/>
      <c r="AK48" s="319"/>
      <c r="AL48" s="319"/>
      <c r="AM48" s="319"/>
      <c r="AN48" s="320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</row>
    <row r="49" spans="1:54" ht="21.75" customHeight="1">
      <c r="A49" s="91" t="str">
        <f t="shared" si="28"/>
        <v>K30</v>
      </c>
      <c r="B49" s="119" t="str">
        <f t="shared" si="28"/>
        <v>横国大</v>
      </c>
      <c r="C49" s="237" t="str">
        <f ca="1" t="shared" si="29"/>
        <v>先尾翼機、ﾍﾞﾙﾄ駆動</v>
      </c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7" t="str">
        <f ca="1" t="shared" si="30"/>
        <v>約100</v>
      </c>
      <c r="R49" s="238"/>
      <c r="S49" s="238" t="str">
        <f ca="1" t="shared" si="31"/>
        <v>約40</v>
      </c>
      <c r="T49" s="238"/>
      <c r="U49" s="238"/>
      <c r="V49" s="240">
        <v>4</v>
      </c>
      <c r="W49" s="241"/>
      <c r="X49" s="241"/>
      <c r="Y49" s="192"/>
      <c r="Z49" s="257" t="s">
        <v>112</v>
      </c>
      <c r="AA49" s="257"/>
      <c r="AB49" s="259"/>
      <c r="AC49" s="261"/>
      <c r="AD49" s="287" t="str">
        <f ca="1" t="shared" si="32"/>
        <v>3/中旬</v>
      </c>
      <c r="AE49" s="257"/>
      <c r="AF49" s="258"/>
      <c r="AG49" s="189"/>
      <c r="AI49" s="318" t="s">
        <v>612</v>
      </c>
      <c r="AJ49" s="319"/>
      <c r="AK49" s="318" t="s">
        <v>619</v>
      </c>
      <c r="AL49" s="319"/>
      <c r="AM49" s="319"/>
      <c r="AN49" s="71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</row>
    <row r="50" spans="1:54" ht="21.75" customHeight="1">
      <c r="A50" s="91" t="str">
        <f t="shared" si="28"/>
        <v>J21</v>
      </c>
      <c r="B50" s="119" t="str">
        <f t="shared" si="28"/>
        <v>金工大</v>
      </c>
      <c r="C50" s="237" t="str">
        <f ca="1" t="shared" si="29"/>
        <v>前方ﾗﾀﾞｰ、二重反転ペラ先尾翼、自作ｶｰﾎﾞﾝﾊﾟｲﾌﾟ(3年目)、目標1km以上、7月頭のTFで外翼が破損。その後7月16日に修復後TFにて初飛行した。</v>
      </c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7" t="str">
        <f ca="1" t="shared" si="30"/>
        <v>約150</v>
      </c>
      <c r="R50" s="238"/>
      <c r="S50" s="238">
        <f ca="1" t="shared" si="31"/>
        <v>2</v>
      </c>
      <c r="T50" s="238"/>
      <c r="U50" s="238"/>
      <c r="V50" s="240">
        <v>0.3</v>
      </c>
      <c r="W50" s="241"/>
      <c r="X50" s="241"/>
      <c r="Y50" s="192"/>
      <c r="Z50" s="257" t="s">
        <v>112</v>
      </c>
      <c r="AA50" s="257"/>
      <c r="AB50" s="259"/>
      <c r="AC50" s="261"/>
      <c r="AD50" s="287">
        <f ca="1" t="shared" si="32"/>
        <v>39279</v>
      </c>
      <c r="AE50" s="257"/>
      <c r="AF50" s="258"/>
      <c r="AG50" s="189"/>
      <c r="AI50" s="318" t="s">
        <v>613</v>
      </c>
      <c r="AJ50" s="319"/>
      <c r="AK50" s="318" t="s">
        <v>620</v>
      </c>
      <c r="AL50" s="319"/>
      <c r="AM50" s="319"/>
      <c r="AN50" s="71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</row>
    <row r="51" spans="1:54" ht="21.75" customHeight="1">
      <c r="A51" s="91" t="str">
        <f t="shared" si="28"/>
        <v>H25</v>
      </c>
      <c r="B51" s="119" t="str">
        <f t="shared" si="28"/>
        <v>東工大</v>
      </c>
      <c r="C51" s="237">
        <f ca="1" t="shared" si="29"/>
        <v>0</v>
      </c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7" t="str">
        <f ca="1" t="shared" si="30"/>
        <v>約400</v>
      </c>
      <c r="R51" s="238"/>
      <c r="S51" s="238" t="str">
        <f ca="1" t="shared" si="31"/>
        <v>約2</v>
      </c>
      <c r="T51" s="238"/>
      <c r="U51" s="238"/>
      <c r="V51" s="240">
        <v>2</v>
      </c>
      <c r="W51" s="241"/>
      <c r="X51" s="241"/>
      <c r="Y51" s="192"/>
      <c r="Z51" s="257" t="s">
        <v>112</v>
      </c>
      <c r="AA51" s="257"/>
      <c r="AB51" s="259"/>
      <c r="AC51" s="260"/>
      <c r="AD51" s="287" t="str">
        <f ca="1" t="shared" si="32"/>
        <v>5/初旬</v>
      </c>
      <c r="AE51" s="257"/>
      <c r="AF51" s="258">
        <v>6</v>
      </c>
      <c r="AG51" s="189"/>
      <c r="AI51" s="318" t="s">
        <v>614</v>
      </c>
      <c r="AJ51" s="319"/>
      <c r="AK51" s="318" t="s">
        <v>621</v>
      </c>
      <c r="AL51" s="319"/>
      <c r="AM51" s="319"/>
      <c r="AN51" s="320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</row>
    <row r="52" spans="1:54" ht="21.75" customHeight="1">
      <c r="A52" s="91" t="str">
        <f t="shared" si="28"/>
        <v>H13</v>
      </c>
      <c r="B52" s="119" t="str">
        <f t="shared" si="28"/>
        <v>愛工大</v>
      </c>
      <c r="C52" s="237" t="str">
        <f ca="1" t="shared" si="29"/>
        <v>初出場、飛騨ｴｱﾊﾟｰｸでＴＦ、目標１km超え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7" t="str">
        <f ca="1" t="shared" si="30"/>
        <v>約150</v>
      </c>
      <c r="R52" s="238"/>
      <c r="S52" s="238" t="str">
        <f ca="1" t="shared" si="31"/>
        <v>約２</v>
      </c>
      <c r="T52" s="238"/>
      <c r="U52" s="238"/>
      <c r="V52" s="240">
        <v>0.3</v>
      </c>
      <c r="W52" s="241"/>
      <c r="X52" s="241"/>
      <c r="Y52" s="192"/>
      <c r="Z52" s="257" t="s">
        <v>112</v>
      </c>
      <c r="AA52" s="257"/>
      <c r="AB52" s="259"/>
      <c r="AC52" s="260"/>
      <c r="AD52" s="287">
        <f ca="1" t="shared" si="32"/>
        <v>39254</v>
      </c>
      <c r="AE52" s="257"/>
      <c r="AF52" s="258">
        <v>2</v>
      </c>
      <c r="AG52" s="189"/>
      <c r="AI52" s="318" t="s">
        <v>615</v>
      </c>
      <c r="AJ52" s="319"/>
      <c r="AK52" s="318" t="s">
        <v>622</v>
      </c>
      <c r="AL52" s="319"/>
      <c r="AM52" s="319"/>
      <c r="AN52" s="71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</row>
    <row r="53" spans="1:54" ht="21.75" customHeight="1">
      <c r="A53" s="91" t="str">
        <f t="shared" si="28"/>
        <v>K73</v>
      </c>
      <c r="B53" s="119" t="str">
        <f t="shared" si="28"/>
        <v>九工大</v>
      </c>
      <c r="C53" s="237" t="str">
        <f ca="1" t="shared" si="29"/>
        <v>女性パイロット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7" t="str">
        <f ca="1" t="shared" si="30"/>
        <v>浮上せず</v>
      </c>
      <c r="R53" s="238"/>
      <c r="S53" s="238">
        <f ca="1" t="shared" si="31"/>
        <v>0</v>
      </c>
      <c r="T53" s="238"/>
      <c r="U53" s="238"/>
      <c r="V53" s="240">
        <v>0</v>
      </c>
      <c r="W53" s="241"/>
      <c r="X53" s="241"/>
      <c r="Y53" s="192"/>
      <c r="Z53" s="257" t="s">
        <v>112</v>
      </c>
      <c r="AA53" s="257"/>
      <c r="AB53" s="259"/>
      <c r="AC53" s="260"/>
      <c r="AD53" s="287">
        <f ca="1" t="shared" si="32"/>
        <v>0</v>
      </c>
      <c r="AE53" s="257"/>
      <c r="AF53" s="258">
        <v>1</v>
      </c>
      <c r="AG53" s="189"/>
      <c r="AI53" s="318" t="s">
        <v>616</v>
      </c>
      <c r="AJ53" s="319"/>
      <c r="AK53" s="318" t="s">
        <v>623</v>
      </c>
      <c r="AL53" s="319"/>
      <c r="AM53" s="319"/>
      <c r="AN53" s="71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</row>
    <row r="54" spans="1:54" ht="21.75" customHeight="1">
      <c r="A54" s="91" t="str">
        <f t="shared" si="28"/>
        <v>J75</v>
      </c>
      <c r="B54" s="119" t="str">
        <f t="shared" si="28"/>
        <v>東北大</v>
      </c>
      <c r="C54" s="237">
        <f ca="1" t="shared" si="29"/>
        <v>0</v>
      </c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7" t="str">
        <f ca="1" t="shared" si="30"/>
        <v>約300</v>
      </c>
      <c r="R54" s="238"/>
      <c r="S54" s="238" t="str">
        <f ca="1" t="shared" si="31"/>
        <v>約10</v>
      </c>
      <c r="T54" s="238"/>
      <c r="U54" s="238"/>
      <c r="V54" s="240">
        <v>3</v>
      </c>
      <c r="W54" s="241"/>
      <c r="X54" s="241"/>
      <c r="Y54" s="192"/>
      <c r="Z54" s="257" t="s">
        <v>112</v>
      </c>
      <c r="AA54" s="257"/>
      <c r="AB54" s="259"/>
      <c r="AC54" s="260"/>
      <c r="AD54" s="287">
        <f ca="1" t="shared" si="32"/>
        <v>39253</v>
      </c>
      <c r="AE54" s="257"/>
      <c r="AF54" s="258">
        <v>6</v>
      </c>
      <c r="AG54" s="189"/>
      <c r="AI54" s="318" t="s">
        <v>617</v>
      </c>
      <c r="AJ54" s="319"/>
      <c r="AK54" s="318" t="s">
        <v>624</v>
      </c>
      <c r="AL54" s="319"/>
      <c r="AM54" s="319"/>
      <c r="AN54" s="320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</row>
    <row r="55" spans="1:54" ht="21.75" customHeight="1">
      <c r="A55" s="91" t="str">
        <f t="shared" si="28"/>
        <v>K29</v>
      </c>
      <c r="B55" s="119" t="str">
        <f t="shared" si="28"/>
        <v>ﾄﾞﾎﾞﾝ会</v>
      </c>
      <c r="C55" s="237" t="str">
        <f ca="1" t="shared" si="29"/>
        <v>社会人チーム</v>
      </c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37" t="str">
        <f ca="1" t="shared" si="30"/>
        <v>浮上せず</v>
      </c>
      <c r="R55" s="238"/>
      <c r="S55" s="238">
        <f ca="1" t="shared" si="31"/>
        <v>0</v>
      </c>
      <c r="T55" s="238"/>
      <c r="U55" s="238"/>
      <c r="V55" s="240">
        <v>0</v>
      </c>
      <c r="W55" s="244"/>
      <c r="X55" s="244"/>
      <c r="Y55" s="193"/>
      <c r="Z55" s="257" t="s">
        <v>112</v>
      </c>
      <c r="AA55" s="257"/>
      <c r="AB55" s="259"/>
      <c r="AC55" s="260"/>
      <c r="AD55" s="287">
        <f ca="1" t="shared" si="32"/>
        <v>0</v>
      </c>
      <c r="AE55" s="257"/>
      <c r="AF55" s="258">
        <v>1</v>
      </c>
      <c r="AG55" s="189"/>
      <c r="AI55" s="318" t="s">
        <v>618</v>
      </c>
      <c r="AJ55" s="319"/>
      <c r="AK55" s="318" t="s">
        <v>625</v>
      </c>
      <c r="AL55" s="319"/>
      <c r="AM55" s="319"/>
      <c r="AN55" s="320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ht="21.75" customHeight="1">
      <c r="A56" s="91" t="str">
        <f t="shared" si="28"/>
        <v>K35</v>
      </c>
      <c r="B56" s="119" t="str">
        <f t="shared" si="28"/>
        <v>つくば</v>
      </c>
      <c r="C56" s="237" t="str">
        <f ca="1" t="shared" si="29"/>
        <v>大利根飛行場でＴＦ</v>
      </c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37" t="str">
        <f ca="1" t="shared" si="30"/>
        <v>約200</v>
      </c>
      <c r="R56" s="238"/>
      <c r="S56" s="238" t="str">
        <f ca="1" t="shared" si="31"/>
        <v>約60</v>
      </c>
      <c r="T56" s="238"/>
      <c r="U56" s="238"/>
      <c r="V56" s="240">
        <v>15</v>
      </c>
      <c r="W56" s="244"/>
      <c r="X56" s="244"/>
      <c r="Y56" s="193"/>
      <c r="Z56" s="257" t="s">
        <v>112</v>
      </c>
      <c r="AA56" s="257"/>
      <c r="AB56" s="259"/>
      <c r="AC56" s="260"/>
      <c r="AD56" s="287">
        <f ca="1" t="shared" si="32"/>
        <v>39267</v>
      </c>
      <c r="AE56" s="257"/>
      <c r="AF56" s="258">
        <v>6</v>
      </c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ht="21.75" customHeight="1">
      <c r="A57" s="91" t="str">
        <f aca="true" t="shared" si="33" ref="A57:B59">A26</f>
        <v>H49</v>
      </c>
      <c r="B57" s="119" t="str">
        <f t="shared" si="33"/>
        <v>広島大－院</v>
      </c>
      <c r="C57" s="245" t="str">
        <f ca="1" t="shared" si="29"/>
        <v>初出場</v>
      </c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37" t="str">
        <f ca="1" t="shared" si="30"/>
        <v>約40</v>
      </c>
      <c r="R57" s="242"/>
      <c r="S57" s="242" t="str">
        <f ca="1" t="shared" si="31"/>
        <v>約10</v>
      </c>
      <c r="T57" s="242"/>
      <c r="U57" s="242"/>
      <c r="V57" s="243">
        <v>0.4</v>
      </c>
      <c r="W57" s="244"/>
      <c r="X57" s="244"/>
      <c r="Y57" s="193"/>
      <c r="Z57" s="257" t="s">
        <v>112</v>
      </c>
      <c r="AA57" s="262"/>
      <c r="AB57" s="263"/>
      <c r="AC57" s="260"/>
      <c r="AD57" s="288" t="str">
        <f ca="1" t="shared" si="32"/>
        <v>6/下旬</v>
      </c>
      <c r="AE57" s="262"/>
      <c r="AF57" s="264">
        <v>4</v>
      </c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ht="21.75" customHeight="1">
      <c r="A58" s="188" t="str">
        <f t="shared" si="33"/>
        <v>F06</v>
      </c>
      <c r="B58" s="92" t="str">
        <f t="shared" si="33"/>
        <v>崇城大</v>
      </c>
      <c r="C58" s="237">
        <f ca="1" t="shared" si="29"/>
        <v>0</v>
      </c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7" t="str">
        <f ca="1" t="shared" si="30"/>
        <v>約80</v>
      </c>
      <c r="R58" s="238"/>
      <c r="S58" s="238" t="str">
        <f ca="1" t="shared" si="31"/>
        <v>約40</v>
      </c>
      <c r="T58" s="238"/>
      <c r="U58" s="238"/>
      <c r="V58" s="240">
        <v>0.3</v>
      </c>
      <c r="W58" s="241"/>
      <c r="X58" s="241"/>
      <c r="Y58" s="192"/>
      <c r="Z58" s="257" t="s">
        <v>112</v>
      </c>
      <c r="AA58" s="257"/>
      <c r="AB58" s="259"/>
      <c r="AC58" s="297"/>
      <c r="AD58" s="287">
        <f ca="1" t="shared" si="32"/>
        <v>0</v>
      </c>
      <c r="AE58" s="257"/>
      <c r="AF58" s="258">
        <v>6</v>
      </c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</row>
    <row r="59" spans="1:54" ht="21.75" customHeight="1">
      <c r="A59" s="188" t="str">
        <f t="shared" si="33"/>
        <v>K23</v>
      </c>
      <c r="B59" s="92" t="str">
        <f t="shared" si="33"/>
        <v>名古屋大</v>
      </c>
      <c r="C59" s="237" t="str">
        <f ca="1" t="shared" si="29"/>
        <v>確実に折り返し達成、飛騨ｴｱﾊﾟｰｸでＴＦ</v>
      </c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7" t="str">
        <f ca="1" t="shared" si="30"/>
        <v>約200</v>
      </c>
      <c r="R59" s="238"/>
      <c r="S59" s="238" t="str">
        <f ca="1" t="shared" si="31"/>
        <v>約8</v>
      </c>
      <c r="T59" s="238"/>
      <c r="U59" s="238"/>
      <c r="V59" s="240">
        <v>5</v>
      </c>
      <c r="W59" s="241"/>
      <c r="X59" s="241"/>
      <c r="Y59" s="192"/>
      <c r="Z59" s="257" t="s">
        <v>112</v>
      </c>
      <c r="AA59" s="257"/>
      <c r="AB59" s="259"/>
      <c r="AC59" s="260"/>
      <c r="AD59" s="287">
        <f ca="1" t="shared" si="32"/>
        <v>39228</v>
      </c>
      <c r="AE59" s="257"/>
      <c r="AF59" s="258">
        <v>3</v>
      </c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</row>
    <row r="60" spans="1:54" ht="21.75" customHeight="1">
      <c r="A60" s="91" t="str">
        <f aca="true" t="shared" si="34" ref="A60:B64">A29</f>
        <v>J47</v>
      </c>
      <c r="B60" s="119" t="str">
        <f t="shared" si="34"/>
        <v>東海大</v>
      </c>
      <c r="C60" s="245" t="str">
        <f ca="1" t="shared" si="29"/>
        <v>低翼機でのチャレンジを継続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37" t="str">
        <f ca="1" t="shared" si="30"/>
        <v>約50</v>
      </c>
      <c r="R60" s="242"/>
      <c r="S60" s="242" t="str">
        <f ca="1" t="shared" si="31"/>
        <v>約2</v>
      </c>
      <c r="T60" s="242"/>
      <c r="U60" s="242"/>
      <c r="V60" s="243">
        <v>0.1</v>
      </c>
      <c r="W60" s="244"/>
      <c r="X60" s="244"/>
      <c r="Y60" s="193"/>
      <c r="Z60" s="257" t="s">
        <v>112</v>
      </c>
      <c r="AA60" s="262"/>
      <c r="AB60" s="263"/>
      <c r="AC60" s="260"/>
      <c r="AD60" s="288">
        <f ca="1" t="shared" si="32"/>
        <v>39265</v>
      </c>
      <c r="AE60" s="262"/>
      <c r="AF60" s="264">
        <v>2</v>
      </c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</row>
    <row r="61" spans="1:54" ht="21.75" customHeight="1">
      <c r="A61" s="91" t="str">
        <f t="shared" si="34"/>
        <v>H78</v>
      </c>
      <c r="B61" s="119" t="str">
        <f t="shared" si="34"/>
        <v>理科大</v>
      </c>
      <c r="C61" s="245">
        <f ca="1" t="shared" si="29"/>
        <v>0</v>
      </c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37" t="str">
        <f ca="1" t="shared" si="30"/>
        <v>浮上せず</v>
      </c>
      <c r="R61" s="242"/>
      <c r="S61" s="242">
        <f ca="1" t="shared" si="31"/>
        <v>0</v>
      </c>
      <c r="T61" s="242"/>
      <c r="U61" s="242"/>
      <c r="V61" s="243">
        <v>0</v>
      </c>
      <c r="W61" s="244"/>
      <c r="X61" s="244"/>
      <c r="Y61" s="193"/>
      <c r="Z61" s="257" t="s">
        <v>112</v>
      </c>
      <c r="AA61" s="262"/>
      <c r="AB61" s="263"/>
      <c r="AC61" s="260"/>
      <c r="AD61" s="288">
        <f ca="1" t="shared" si="32"/>
        <v>0</v>
      </c>
      <c r="AE61" s="262"/>
      <c r="AF61" s="264">
        <v>1</v>
      </c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</row>
    <row r="62" spans="1:54" ht="21.75" customHeight="1">
      <c r="A62" s="91" t="str">
        <f t="shared" si="34"/>
        <v>A36</v>
      </c>
      <c r="B62" s="119" t="str">
        <f t="shared" si="34"/>
        <v>Tmit</v>
      </c>
      <c r="C62" s="245">
        <f ca="1" t="shared" si="29"/>
        <v>0</v>
      </c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37" t="str">
        <f ca="1" t="shared" si="30"/>
        <v>約200</v>
      </c>
      <c r="R62" s="242"/>
      <c r="S62" s="242" t="str">
        <f ca="1" t="shared" si="31"/>
        <v>約30</v>
      </c>
      <c r="T62" s="242"/>
      <c r="U62" s="242"/>
      <c r="V62" s="243">
        <v>8</v>
      </c>
      <c r="W62" s="244"/>
      <c r="X62" s="244"/>
      <c r="Y62" s="193"/>
      <c r="Z62" s="257" t="s">
        <v>112</v>
      </c>
      <c r="AA62" s="262"/>
      <c r="AB62" s="263"/>
      <c r="AC62" s="260"/>
      <c r="AD62" s="288" t="str">
        <f ca="1" t="shared" si="32"/>
        <v>6/中旬</v>
      </c>
      <c r="AE62" s="262"/>
      <c r="AF62" s="264">
        <v>6</v>
      </c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</row>
    <row r="63" spans="1:54" ht="21.75" customHeight="1">
      <c r="A63" s="91" t="str">
        <f t="shared" si="34"/>
        <v>J06</v>
      </c>
      <c r="B63" s="119" t="str">
        <f t="shared" si="34"/>
        <v>府立大</v>
      </c>
      <c r="C63" s="245" t="str">
        <f ca="1" t="shared" si="29"/>
        <v>ｴｱﾛｾﾌﾟｼの記録を塗り替えることが目標</v>
      </c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37" t="str">
        <f ca="1" t="shared" si="30"/>
        <v>約500</v>
      </c>
      <c r="R63" s="242"/>
      <c r="S63" s="242" t="str">
        <f ca="1" t="shared" si="31"/>
        <v>約100</v>
      </c>
      <c r="T63" s="242"/>
      <c r="U63" s="242"/>
      <c r="V63" s="243">
        <v>50</v>
      </c>
      <c r="W63" s="244"/>
      <c r="X63" s="244"/>
      <c r="Y63" s="193"/>
      <c r="Z63" s="257" t="s">
        <v>112</v>
      </c>
      <c r="AA63" s="262"/>
      <c r="AB63" s="263"/>
      <c r="AC63" s="260"/>
      <c r="AD63" s="288" t="str">
        <f ca="1" t="shared" si="32"/>
        <v>4/下旬</v>
      </c>
      <c r="AE63" s="262"/>
      <c r="AF63" s="264">
        <v>7</v>
      </c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</row>
    <row r="64" spans="1:54" ht="21.75" customHeight="1">
      <c r="A64" s="157" t="e">
        <f t="shared" si="34"/>
        <v>#REF!</v>
      </c>
      <c r="B64" s="158" t="str">
        <f t="shared" si="34"/>
        <v>空白　空白</v>
      </c>
      <c r="C64" s="231" t="e">
        <f ca="1" t="shared" si="29"/>
        <v>#REF!</v>
      </c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3" t="e">
        <f ca="1" t="shared" si="30"/>
        <v>#REF!</v>
      </c>
      <c r="R64" s="232"/>
      <c r="S64" s="232" t="e">
        <f ca="1" t="shared" si="31"/>
        <v>#REF!</v>
      </c>
      <c r="T64" s="232"/>
      <c r="U64" s="232"/>
      <c r="V64" s="246">
        <v>0</v>
      </c>
      <c r="W64" s="247"/>
      <c r="X64" s="247"/>
      <c r="Y64" s="194"/>
      <c r="Z64" s="265" t="s">
        <v>112</v>
      </c>
      <c r="AA64" s="265"/>
      <c r="AB64" s="266"/>
      <c r="AC64" s="267"/>
      <c r="AD64" s="289" t="e">
        <f ca="1" t="shared" si="32"/>
        <v>#REF!</v>
      </c>
      <c r="AE64" s="265"/>
      <c r="AF64" s="268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</row>
    <row r="65" spans="3:30" ht="21.75" customHeight="1">
      <c r="C65" s="68">
        <v>24</v>
      </c>
      <c r="P65" s="183"/>
      <c r="Q65" s="183">
        <v>22</v>
      </c>
      <c r="R65" s="183"/>
      <c r="S65" s="183">
        <v>22</v>
      </c>
      <c r="T65" s="183"/>
      <c r="U65" s="183"/>
      <c r="V65" s="183"/>
      <c r="W65" s="183"/>
      <c r="X65" s="183"/>
      <c r="Y65" s="183"/>
      <c r="Z65" s="183"/>
      <c r="AA65" s="183"/>
      <c r="AB65" s="183"/>
      <c r="AD65" s="68">
        <v>21</v>
      </c>
    </row>
    <row r="66" spans="3:30" ht="21.75" customHeight="1">
      <c r="C66" s="68">
        <v>7</v>
      </c>
      <c r="P66" s="183"/>
      <c r="Q66" s="183">
        <v>7</v>
      </c>
      <c r="R66" s="183"/>
      <c r="S66" s="183">
        <v>9</v>
      </c>
      <c r="T66" s="183"/>
      <c r="U66" s="183"/>
      <c r="V66" s="183"/>
      <c r="W66" s="183"/>
      <c r="X66" s="183"/>
      <c r="Y66" s="183"/>
      <c r="Z66" s="183"/>
      <c r="AA66" s="183"/>
      <c r="AB66" s="183"/>
      <c r="AD66" s="68">
        <v>7</v>
      </c>
    </row>
    <row r="67" spans="16:28" ht="21.75" customHeight="1"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</row>
    <row r="68" spans="16:28" ht="21.75" customHeight="1"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</row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</sheetData>
  <printOptions/>
  <pageMargins left="0.42" right="0.28" top="0.62" bottom="0.33" header="0.25" footer="0.21"/>
  <pageSetup fitToHeight="1" fitToWidth="1" orientation="landscape" paperSize="8" scale="41" r:id="rId2"/>
  <headerFooter alignWithMargins="0">
    <oddHeader>&amp;C鳥人間.XLS</oddHeader>
    <oddFooter>&amp;C&amp;P ﾍﾟｰｼﾞ</oddFooter>
  </headerFooter>
  <ignoredErrors>
    <ignoredError sqref="G16:K22 F15 C15 G15:K15 G23:K33 C16:C33 G8:K8 F16:F33 F8 A8 D15:D33 C8 L15:N33 U15:W33 U8:W8 L8:N8 D8 X8:AA8 X15:AK33 AM15:BB33 B17 D9:D14 L9:N14 U9:W14 C9:C14 F9:F14 G9:K14 AB8:BB8 A15:A33 B11 A9:A14 B23 B32:B33" evalError="1"/>
    <ignoredError sqref="O8:T23 O24:T25 E8:E23 E26:E33 E24:E25 O26:T33 A64:C64" evalError="1" formula="1"/>
    <ignoredError sqref="A60:A63 C59:C63 B60:B63" 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I9" sqref="I9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528</v>
      </c>
      <c r="C1" s="38"/>
      <c r="D1" s="2" t="s">
        <v>1</v>
      </c>
      <c r="E1" s="271" t="s">
        <v>529</v>
      </c>
      <c r="F1" s="4"/>
      <c r="G1" s="2" t="s">
        <v>2</v>
      </c>
      <c r="H1" s="2"/>
      <c r="I1" s="270" t="s">
        <v>353</v>
      </c>
      <c r="J1" s="5"/>
    </row>
    <row r="2" spans="7:10" ht="12">
      <c r="G2" s="35" t="s">
        <v>230</v>
      </c>
      <c r="I2" s="291" t="s">
        <v>325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23</v>
      </c>
      <c r="E5" s="9" t="s">
        <v>5</v>
      </c>
      <c r="F5" s="10" t="s">
        <v>6</v>
      </c>
      <c r="G5" s="39" t="s">
        <v>7</v>
      </c>
      <c r="H5" s="8"/>
      <c r="I5" s="59">
        <v>2.1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6</v>
      </c>
      <c r="E6" s="13" t="s">
        <v>5</v>
      </c>
      <c r="F6" s="14"/>
      <c r="G6" s="40" t="s">
        <v>4</v>
      </c>
      <c r="H6" s="12"/>
      <c r="I6" s="61">
        <v>3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/>
      <c r="E7" s="13" t="s">
        <v>5</v>
      </c>
      <c r="F7" s="14"/>
      <c r="G7" s="40" t="s">
        <v>11</v>
      </c>
      <c r="H7" s="12"/>
      <c r="I7" s="64" t="s">
        <v>587</v>
      </c>
      <c r="J7" s="13"/>
      <c r="K7" s="6">
        <v>7</v>
      </c>
      <c r="L7" s="6">
        <v>4.82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35</v>
      </c>
      <c r="E8" s="13" t="s">
        <v>14</v>
      </c>
      <c r="F8" s="14"/>
      <c r="G8" s="40" t="s">
        <v>15</v>
      </c>
      <c r="H8" s="12"/>
      <c r="I8" s="61">
        <v>0.4</v>
      </c>
      <c r="J8" s="13"/>
      <c r="K8" s="6">
        <v>8</v>
      </c>
      <c r="L8" s="290">
        <f>I5*L7/(D12*D12/D5)</f>
        <v>0.4400869565217392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90</v>
      </c>
      <c r="E9" s="13" t="s">
        <v>14</v>
      </c>
      <c r="F9" s="15"/>
      <c r="G9" s="41" t="s">
        <v>17</v>
      </c>
      <c r="H9" s="16"/>
      <c r="I9" s="63"/>
      <c r="J9" s="17"/>
      <c r="K9" s="6">
        <v>9</v>
      </c>
      <c r="L9" s="290">
        <f>I5*L7*L7/(D12^3/D5^2)</f>
        <v>2.121219130434783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300</v>
      </c>
      <c r="E10" s="13" t="s">
        <v>19</v>
      </c>
      <c r="F10" s="14" t="s">
        <v>20</v>
      </c>
      <c r="G10" s="40" t="s">
        <v>7</v>
      </c>
      <c r="H10" s="12"/>
      <c r="I10" s="61">
        <v>1.4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7.5</v>
      </c>
      <c r="E11" s="17" t="s">
        <v>22</v>
      </c>
      <c r="F11" s="14"/>
      <c r="G11" s="40" t="s">
        <v>4</v>
      </c>
      <c r="H11" s="12"/>
      <c r="I11" s="61">
        <v>1.8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23</v>
      </c>
      <c r="E12" s="13" t="s">
        <v>8</v>
      </c>
      <c r="F12" s="14"/>
      <c r="G12" s="40" t="s">
        <v>11</v>
      </c>
      <c r="H12" s="12"/>
      <c r="I12" s="64" t="s">
        <v>587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23</v>
      </c>
      <c r="E13" s="13"/>
      <c r="F13" s="14"/>
      <c r="G13" s="49" t="s">
        <v>15</v>
      </c>
      <c r="H13" s="19"/>
      <c r="I13" s="65">
        <v>0.011</v>
      </c>
      <c r="J13" s="20"/>
      <c r="K13" s="6">
        <v>13</v>
      </c>
      <c r="L13" s="21">
        <f>D5*D5/D12</f>
        <v>23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591</v>
      </c>
      <c r="E14" s="13"/>
      <c r="F14" s="15"/>
      <c r="G14" s="41" t="s">
        <v>17</v>
      </c>
      <c r="H14" s="16"/>
      <c r="I14" s="63"/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>
        <v>38</v>
      </c>
      <c r="E15" s="17" t="s">
        <v>26</v>
      </c>
      <c r="F15" s="14" t="s">
        <v>27</v>
      </c>
      <c r="G15" s="66">
        <v>300</v>
      </c>
      <c r="H15" s="22" t="s">
        <v>149</v>
      </c>
      <c r="I15" s="66">
        <v>1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3.2</v>
      </c>
      <c r="E16" s="13" t="s">
        <v>5</v>
      </c>
      <c r="F16" s="14"/>
      <c r="G16" s="49" t="s">
        <v>30</v>
      </c>
      <c r="H16" s="19"/>
      <c r="I16" s="57" t="s">
        <v>45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160</v>
      </c>
      <c r="E17" s="13" t="s">
        <v>32</v>
      </c>
      <c r="F17" s="11"/>
      <c r="G17" s="49" t="s">
        <v>33</v>
      </c>
      <c r="H17" s="19"/>
      <c r="I17" s="67">
        <v>90</v>
      </c>
      <c r="J17" s="43" t="s">
        <v>32</v>
      </c>
      <c r="K17" s="6">
        <v>17</v>
      </c>
      <c r="L17" s="6">
        <v>5.36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30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0.014185255198487711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0.0033057812114736583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44</v>
      </c>
      <c r="F21" s="28" t="s">
        <v>341</v>
      </c>
      <c r="G21" s="269"/>
      <c r="H21" s="28"/>
      <c r="J21" s="29"/>
      <c r="K21" s="6">
        <v>21</v>
      </c>
      <c r="U21" s="6" t="s">
        <v>342</v>
      </c>
    </row>
    <row r="22" spans="1:21" ht="13.5" customHeight="1">
      <c r="A22" s="11"/>
      <c r="B22" s="18" t="s">
        <v>47</v>
      </c>
      <c r="C22" s="53" t="s">
        <v>44</v>
      </c>
      <c r="D22" s="18" t="s">
        <v>343</v>
      </c>
      <c r="E22" s="55" t="s">
        <v>44</v>
      </c>
      <c r="F22" s="28" t="s">
        <v>344</v>
      </c>
      <c r="G22" s="225" t="s">
        <v>564</v>
      </c>
      <c r="H22" s="28" t="s">
        <v>345</v>
      </c>
      <c r="I22" s="224"/>
      <c r="J22" s="29" t="s">
        <v>346</v>
      </c>
      <c r="K22" s="6">
        <v>22</v>
      </c>
      <c r="U22" s="6" t="s">
        <v>347</v>
      </c>
    </row>
    <row r="23" spans="1:11" ht="13.5" customHeight="1">
      <c r="A23" s="11"/>
      <c r="B23" s="18" t="s">
        <v>48</v>
      </c>
      <c r="C23" s="53" t="s">
        <v>44</v>
      </c>
      <c r="D23" s="18" t="s">
        <v>348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349</v>
      </c>
      <c r="E24" s="55" t="s">
        <v>44</v>
      </c>
      <c r="F24" s="30" t="s">
        <v>37</v>
      </c>
      <c r="G24" s="323" t="s">
        <v>548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350</v>
      </c>
      <c r="C25" s="53" t="s">
        <v>44</v>
      </c>
      <c r="D25" s="18" t="s">
        <v>351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44</v>
      </c>
      <c r="D26" s="18" t="s">
        <v>352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/>
      <c r="E29" s="2" t="s">
        <v>40</v>
      </c>
      <c r="F29" s="3">
        <v>7</v>
      </c>
      <c r="G29" s="5" t="s">
        <v>41</v>
      </c>
      <c r="H29" s="3"/>
      <c r="I29" s="2" t="s">
        <v>42</v>
      </c>
      <c r="J29" s="34">
        <v>0.3506944444444444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F30" sqref="F30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530</v>
      </c>
      <c r="C1" s="38"/>
      <c r="D1" s="2" t="s">
        <v>1</v>
      </c>
      <c r="E1" s="271" t="s">
        <v>531</v>
      </c>
      <c r="F1" s="4"/>
      <c r="G1" s="2" t="s">
        <v>2</v>
      </c>
      <c r="H1" s="2"/>
      <c r="I1" s="270" t="s">
        <v>461</v>
      </c>
      <c r="J1" s="5"/>
    </row>
    <row r="2" spans="7:10" ht="12">
      <c r="G2" s="35" t="s">
        <v>230</v>
      </c>
      <c r="I2" s="291" t="s">
        <v>325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25</v>
      </c>
      <c r="E5" s="9" t="s">
        <v>5</v>
      </c>
      <c r="F5" s="10" t="s">
        <v>6</v>
      </c>
      <c r="G5" s="39" t="s">
        <v>7</v>
      </c>
      <c r="H5" s="8"/>
      <c r="I5" s="59">
        <v>2.6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8.88</v>
      </c>
      <c r="E6" s="13" t="s">
        <v>5</v>
      </c>
      <c r="F6" s="14"/>
      <c r="G6" s="40" t="s">
        <v>4</v>
      </c>
      <c r="H6" s="12"/>
      <c r="I6" s="61">
        <v>4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>
        <v>3.5</v>
      </c>
      <c r="E7" s="13" t="s">
        <v>5</v>
      </c>
      <c r="F7" s="14"/>
      <c r="G7" s="40" t="s">
        <v>11</v>
      </c>
      <c r="H7" s="12"/>
      <c r="I7" s="64" t="s">
        <v>587</v>
      </c>
      <c r="J7" s="13"/>
      <c r="K7" s="6">
        <v>7</v>
      </c>
      <c r="L7" s="6">
        <v>4.9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38</v>
      </c>
      <c r="E8" s="13" t="s">
        <v>14</v>
      </c>
      <c r="F8" s="14"/>
      <c r="G8" s="40" t="s">
        <v>15</v>
      </c>
      <c r="H8" s="12"/>
      <c r="I8" s="61">
        <v>0.45</v>
      </c>
      <c r="J8" s="13"/>
      <c r="K8" s="6">
        <v>8</v>
      </c>
      <c r="L8" s="290">
        <f>I5*L7/(D12*D12/D5)</f>
        <v>0.45354218583125677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95</v>
      </c>
      <c r="E9" s="13" t="s">
        <v>14</v>
      </c>
      <c r="F9" s="15"/>
      <c r="G9" s="41" t="s">
        <v>17</v>
      </c>
      <c r="H9" s="16"/>
      <c r="I9" s="63">
        <v>2.097</v>
      </c>
      <c r="J9" s="17"/>
      <c r="K9" s="6">
        <v>9</v>
      </c>
      <c r="L9" s="290">
        <f>I5*L7*L7/(D12^3/D5^2)</f>
        <v>2.0965629345029795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280</v>
      </c>
      <c r="E10" s="13" t="s">
        <v>19</v>
      </c>
      <c r="F10" s="14" t="s">
        <v>20</v>
      </c>
      <c r="G10" s="40" t="s">
        <v>7</v>
      </c>
      <c r="H10" s="12"/>
      <c r="I10" s="61">
        <v>1.72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7.2</v>
      </c>
      <c r="E11" s="17" t="s">
        <v>22</v>
      </c>
      <c r="F11" s="14"/>
      <c r="G11" s="40" t="s">
        <v>4</v>
      </c>
      <c r="H11" s="12"/>
      <c r="I11" s="61">
        <v>2.4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26.5</v>
      </c>
      <c r="E12" s="13" t="s">
        <v>8</v>
      </c>
      <c r="F12" s="14"/>
      <c r="G12" s="40" t="s">
        <v>11</v>
      </c>
      <c r="H12" s="12"/>
      <c r="I12" s="64" t="s">
        <v>587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23.5</v>
      </c>
      <c r="E13" s="13"/>
      <c r="F13" s="14"/>
      <c r="G13" s="49" t="s">
        <v>15</v>
      </c>
      <c r="H13" s="19"/>
      <c r="I13" s="65">
        <v>0.015</v>
      </c>
      <c r="J13" s="20"/>
      <c r="K13" s="6">
        <v>13</v>
      </c>
      <c r="L13" s="21">
        <f>D5*D5/D12</f>
        <v>23.58490566037736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580</v>
      </c>
      <c r="E14" s="13"/>
      <c r="F14" s="15"/>
      <c r="G14" s="41" t="s">
        <v>17</v>
      </c>
      <c r="H14" s="16"/>
      <c r="I14" s="63">
        <v>0.0033</v>
      </c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/>
      <c r="E15" s="17" t="s">
        <v>26</v>
      </c>
      <c r="F15" s="14" t="s">
        <v>27</v>
      </c>
      <c r="G15" s="66">
        <v>360</v>
      </c>
      <c r="H15" s="22" t="s">
        <v>149</v>
      </c>
      <c r="I15" s="66">
        <v>6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3.2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150</v>
      </c>
      <c r="E17" s="13" t="s">
        <v>32</v>
      </c>
      <c r="F17" s="11"/>
      <c r="G17" s="49" t="s">
        <v>33</v>
      </c>
      <c r="H17" s="19"/>
      <c r="I17" s="67">
        <v>90</v>
      </c>
      <c r="J17" s="43" t="s">
        <v>32</v>
      </c>
      <c r="K17" s="6">
        <v>17</v>
      </c>
      <c r="L17" s="6">
        <v>5.6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/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0.014538867924528302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0.0032567064150943394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144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449</v>
      </c>
      <c r="G21" s="269">
        <v>39267</v>
      </c>
      <c r="H21" s="28"/>
      <c r="J21" s="29"/>
      <c r="K21" s="6">
        <v>21</v>
      </c>
      <c r="U21" s="6" t="s">
        <v>450</v>
      </c>
    </row>
    <row r="22" spans="1:21" ht="13.5" customHeight="1">
      <c r="A22" s="11"/>
      <c r="B22" s="18" t="s">
        <v>47</v>
      </c>
      <c r="C22" s="53" t="s">
        <v>144</v>
      </c>
      <c r="D22" s="18" t="s">
        <v>451</v>
      </c>
      <c r="E22" s="55" t="s">
        <v>44</v>
      </c>
      <c r="F22" s="28" t="s">
        <v>452</v>
      </c>
      <c r="G22" s="225" t="s">
        <v>549</v>
      </c>
      <c r="H22" s="28" t="s">
        <v>453</v>
      </c>
      <c r="I22" s="224" t="s">
        <v>592</v>
      </c>
      <c r="J22" s="29" t="s">
        <v>454</v>
      </c>
      <c r="K22" s="6">
        <v>22</v>
      </c>
      <c r="U22" s="6" t="s">
        <v>455</v>
      </c>
    </row>
    <row r="23" spans="1:11" ht="13.5" customHeight="1">
      <c r="A23" s="11"/>
      <c r="B23" s="18" t="s">
        <v>48</v>
      </c>
      <c r="C23" s="53" t="s">
        <v>44</v>
      </c>
      <c r="D23" s="18" t="s">
        <v>456</v>
      </c>
      <c r="E23" s="55" t="s">
        <v>144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457</v>
      </c>
      <c r="E24" s="55" t="s">
        <v>44</v>
      </c>
      <c r="F24" s="30" t="s">
        <v>37</v>
      </c>
      <c r="G24" s="323" t="s">
        <v>593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458</v>
      </c>
      <c r="C25" s="53" t="s">
        <v>44</v>
      </c>
      <c r="D25" s="18" t="s">
        <v>459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44</v>
      </c>
      <c r="D26" s="18" t="s">
        <v>460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/>
      <c r="E29" s="2" t="s">
        <v>40</v>
      </c>
      <c r="F29" s="3">
        <v>123</v>
      </c>
      <c r="G29" s="5" t="s">
        <v>41</v>
      </c>
      <c r="H29" s="3"/>
      <c r="I29" s="2" t="s">
        <v>42</v>
      </c>
      <c r="J29" s="34">
        <v>0.3659722222222222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D30" sqref="D30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501</v>
      </c>
      <c r="C1" s="38"/>
      <c r="D1" s="2" t="s">
        <v>1</v>
      </c>
      <c r="E1" s="271" t="s">
        <v>502</v>
      </c>
      <c r="F1" s="4"/>
      <c r="G1" s="2" t="s">
        <v>2</v>
      </c>
      <c r="H1" s="2"/>
      <c r="I1" s="270" t="s">
        <v>406</v>
      </c>
      <c r="J1" s="5"/>
    </row>
    <row r="2" spans="7:10" ht="12">
      <c r="G2" s="35" t="s">
        <v>230</v>
      </c>
      <c r="I2" s="291" t="s">
        <v>231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29.12</v>
      </c>
      <c r="E5" s="9" t="s">
        <v>5</v>
      </c>
      <c r="F5" s="10" t="s">
        <v>6</v>
      </c>
      <c r="G5" s="39" t="s">
        <v>7</v>
      </c>
      <c r="H5" s="8"/>
      <c r="I5" s="59">
        <v>2.38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/>
      <c r="E6" s="13" t="s">
        <v>5</v>
      </c>
      <c r="F6" s="14"/>
      <c r="G6" s="40" t="s">
        <v>4</v>
      </c>
      <c r="H6" s="12"/>
      <c r="I6" s="61">
        <v>4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/>
      <c r="E7" s="13" t="s">
        <v>5</v>
      </c>
      <c r="F7" s="14"/>
      <c r="G7" s="40" t="s">
        <v>11</v>
      </c>
      <c r="H7" s="12"/>
      <c r="I7" s="64" t="s">
        <v>552</v>
      </c>
      <c r="J7" s="13"/>
      <c r="K7" s="6">
        <v>7</v>
      </c>
      <c r="L7" s="6">
        <v>4.47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40</v>
      </c>
      <c r="E8" s="13" t="s">
        <v>14</v>
      </c>
      <c r="F8" s="14"/>
      <c r="G8" s="40" t="s">
        <v>15</v>
      </c>
      <c r="H8" s="12"/>
      <c r="I8" s="61">
        <v>0.48</v>
      </c>
      <c r="J8" s="13"/>
      <c r="K8" s="6">
        <v>8</v>
      </c>
      <c r="L8" s="290">
        <f>I5*L7/(D12*D12/D5)</f>
        <v>0.48018480996961993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95</v>
      </c>
      <c r="E9" s="13" t="s">
        <v>14</v>
      </c>
      <c r="F9" s="15"/>
      <c r="G9" s="41" t="s">
        <v>17</v>
      </c>
      <c r="H9" s="16"/>
      <c r="I9" s="63">
        <v>2.461</v>
      </c>
      <c r="J9" s="17"/>
      <c r="K9" s="6">
        <v>9</v>
      </c>
      <c r="L9" s="290">
        <f>I5*L7*L7/(D12^3/D5^2)</f>
        <v>2.460784568835808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220</v>
      </c>
      <c r="E10" s="13" t="s">
        <v>19</v>
      </c>
      <c r="F10" s="14" t="s">
        <v>20</v>
      </c>
      <c r="G10" s="40" t="s">
        <v>7</v>
      </c>
      <c r="H10" s="12"/>
      <c r="I10" s="61">
        <v>1.66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7.5</v>
      </c>
      <c r="E11" s="17" t="s">
        <v>22</v>
      </c>
      <c r="F11" s="14"/>
      <c r="G11" s="40" t="s">
        <v>4</v>
      </c>
      <c r="H11" s="12"/>
      <c r="I11" s="61">
        <v>2.67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25.4</v>
      </c>
      <c r="E12" s="13" t="s">
        <v>8</v>
      </c>
      <c r="F12" s="14"/>
      <c r="G12" s="40" t="s">
        <v>11</v>
      </c>
      <c r="H12" s="12"/>
      <c r="I12" s="64" t="s">
        <v>552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33.4</v>
      </c>
      <c r="E13" s="13"/>
      <c r="F13" s="14"/>
      <c r="G13" s="49" t="s">
        <v>15</v>
      </c>
      <c r="H13" s="19"/>
      <c r="I13" s="65">
        <v>0.013</v>
      </c>
      <c r="J13" s="20"/>
      <c r="K13" s="6">
        <v>13</v>
      </c>
      <c r="L13" s="21">
        <f>D5*D5/D12</f>
        <v>33.3848188976378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550</v>
      </c>
      <c r="E14" s="13"/>
      <c r="F14" s="15"/>
      <c r="G14" s="41" t="s">
        <v>17</v>
      </c>
      <c r="H14" s="16"/>
      <c r="I14" s="63">
        <v>0.0026</v>
      </c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>
        <v>33</v>
      </c>
      <c r="E15" s="17" t="s">
        <v>26</v>
      </c>
      <c r="F15" s="14" t="s">
        <v>27</v>
      </c>
      <c r="G15" s="66">
        <v>240</v>
      </c>
      <c r="H15" s="22" t="s">
        <v>149</v>
      </c>
      <c r="I15" s="66">
        <v>9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140</v>
      </c>
      <c r="E17" s="13" t="s">
        <v>32</v>
      </c>
      <c r="F17" s="11"/>
      <c r="G17" s="49" t="s">
        <v>33</v>
      </c>
      <c r="H17" s="19"/>
      <c r="I17" s="67">
        <v>90</v>
      </c>
      <c r="J17" s="43" t="s">
        <v>32</v>
      </c>
      <c r="K17" s="6">
        <v>17</v>
      </c>
      <c r="L17" s="6">
        <v>5.8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35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0.013017002682357013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0.0025926722375573716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44</v>
      </c>
      <c r="F21" s="28" t="s">
        <v>394</v>
      </c>
      <c r="G21" s="269">
        <v>39270</v>
      </c>
      <c r="H21" s="28"/>
      <c r="J21" s="29"/>
      <c r="K21" s="6">
        <v>21</v>
      </c>
      <c r="U21" s="6" t="s">
        <v>395</v>
      </c>
    </row>
    <row r="22" spans="1:21" ht="13.5" customHeight="1">
      <c r="A22" s="11"/>
      <c r="B22" s="18" t="s">
        <v>47</v>
      </c>
      <c r="C22" s="53" t="s">
        <v>44</v>
      </c>
      <c r="D22" s="18" t="s">
        <v>396</v>
      </c>
      <c r="E22" s="55" t="s">
        <v>44</v>
      </c>
      <c r="F22" s="28" t="s">
        <v>397</v>
      </c>
      <c r="G22" s="225">
        <v>10</v>
      </c>
      <c r="H22" s="28" t="s">
        <v>398</v>
      </c>
      <c r="I22" s="224">
        <v>1</v>
      </c>
      <c r="J22" s="29" t="s">
        <v>399</v>
      </c>
      <c r="K22" s="6">
        <v>22</v>
      </c>
      <c r="U22" s="6" t="s">
        <v>400</v>
      </c>
    </row>
    <row r="23" spans="1:11" ht="13.5" customHeight="1">
      <c r="A23" s="11"/>
      <c r="B23" s="18" t="s">
        <v>48</v>
      </c>
      <c r="C23" s="53" t="s">
        <v>44</v>
      </c>
      <c r="D23" s="18" t="s">
        <v>401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402</v>
      </c>
      <c r="E24" s="55" t="s">
        <v>44</v>
      </c>
      <c r="F24" s="30" t="s">
        <v>37</v>
      </c>
      <c r="G24" s="323"/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403</v>
      </c>
      <c r="C25" s="53" t="s">
        <v>44</v>
      </c>
      <c r="D25" s="18" t="s">
        <v>404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44</v>
      </c>
      <c r="D26" s="18" t="s">
        <v>405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31.04</v>
      </c>
      <c r="E29" s="2" t="s">
        <v>40</v>
      </c>
      <c r="F29" s="3">
        <v>3</v>
      </c>
      <c r="G29" s="5" t="s">
        <v>41</v>
      </c>
      <c r="H29" s="3"/>
      <c r="I29" s="2" t="s">
        <v>42</v>
      </c>
      <c r="J29" s="34">
        <v>0.2965277777777778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F30" sqref="F30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532</v>
      </c>
      <c r="C1" s="38"/>
      <c r="D1" s="2" t="s">
        <v>1</v>
      </c>
      <c r="E1" s="271" t="s">
        <v>533</v>
      </c>
      <c r="F1" s="4"/>
      <c r="G1" s="2" t="s">
        <v>2</v>
      </c>
      <c r="H1" s="2"/>
      <c r="I1" s="270" t="s">
        <v>379</v>
      </c>
      <c r="J1" s="5"/>
    </row>
    <row r="2" spans="7:10" ht="12">
      <c r="G2" s="35" t="s">
        <v>230</v>
      </c>
      <c r="I2" s="291" t="s">
        <v>325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22</v>
      </c>
      <c r="E5" s="9" t="s">
        <v>5</v>
      </c>
      <c r="F5" s="10" t="s">
        <v>6</v>
      </c>
      <c r="G5" s="39" t="s">
        <v>7</v>
      </c>
      <c r="H5" s="8"/>
      <c r="I5" s="59">
        <v>1.48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7.2</v>
      </c>
      <c r="E6" s="13" t="s">
        <v>5</v>
      </c>
      <c r="F6" s="14"/>
      <c r="G6" s="40" t="s">
        <v>4</v>
      </c>
      <c r="H6" s="12"/>
      <c r="I6" s="61">
        <v>2.7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>
        <v>3</v>
      </c>
      <c r="E7" s="13" t="s">
        <v>5</v>
      </c>
      <c r="F7" s="14"/>
      <c r="G7" s="40" t="s">
        <v>11</v>
      </c>
      <c r="H7" s="12"/>
      <c r="I7" s="64" t="s">
        <v>587</v>
      </c>
      <c r="J7" s="13"/>
      <c r="K7" s="6">
        <v>7</v>
      </c>
      <c r="L7" s="6">
        <v>4.82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42</v>
      </c>
      <c r="E8" s="13" t="s">
        <v>14</v>
      </c>
      <c r="F8" s="14"/>
      <c r="G8" s="40" t="s">
        <v>15</v>
      </c>
      <c r="H8" s="12"/>
      <c r="I8" s="61">
        <v>0.3</v>
      </c>
      <c r="J8" s="13"/>
      <c r="K8" s="6">
        <v>8</v>
      </c>
      <c r="L8" s="290">
        <f>I5*L7/(D12*D12/D5)</f>
        <v>0.38461719439270664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97</v>
      </c>
      <c r="E9" s="13" t="s">
        <v>14</v>
      </c>
      <c r="F9" s="15"/>
      <c r="G9" s="41" t="s">
        <v>17</v>
      </c>
      <c r="H9" s="16"/>
      <c r="I9" s="63"/>
      <c r="J9" s="17"/>
      <c r="K9" s="6">
        <v>9</v>
      </c>
      <c r="L9" s="290">
        <f>I5*L7*L7/(D12^3/D5^2)</f>
        <v>2.0190498660100302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300</v>
      </c>
      <c r="E10" s="13" t="s">
        <v>19</v>
      </c>
      <c r="F10" s="14" t="s">
        <v>20</v>
      </c>
      <c r="G10" s="40" t="s">
        <v>7</v>
      </c>
      <c r="H10" s="12"/>
      <c r="I10" s="61">
        <v>1.49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8.21</v>
      </c>
      <c r="E11" s="17" t="s">
        <v>22</v>
      </c>
      <c r="F11" s="14"/>
      <c r="G11" s="40" t="s">
        <v>4</v>
      </c>
      <c r="H11" s="12"/>
      <c r="I11" s="61">
        <v>2.13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20.2</v>
      </c>
      <c r="E12" s="13" t="s">
        <v>8</v>
      </c>
      <c r="F12" s="14"/>
      <c r="G12" s="40" t="s">
        <v>11</v>
      </c>
      <c r="H12" s="12"/>
      <c r="I12" s="64" t="s">
        <v>587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24</v>
      </c>
      <c r="E13" s="13"/>
      <c r="F13" s="14"/>
      <c r="G13" s="49" t="s">
        <v>15</v>
      </c>
      <c r="H13" s="19"/>
      <c r="I13" s="65"/>
      <c r="J13" s="20"/>
      <c r="K13" s="6">
        <v>13</v>
      </c>
      <c r="L13" s="21">
        <f>D5*D5/D12</f>
        <v>23.96039603960396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594</v>
      </c>
      <c r="E14" s="13"/>
      <c r="F14" s="15"/>
      <c r="G14" s="41" t="s">
        <v>17</v>
      </c>
      <c r="H14" s="16"/>
      <c r="I14" s="63"/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>
        <v>38.7</v>
      </c>
      <c r="E15" s="17" t="s">
        <v>26</v>
      </c>
      <c r="F15" s="14" t="s">
        <v>27</v>
      </c>
      <c r="G15" s="66">
        <v>300</v>
      </c>
      <c r="H15" s="22" t="s">
        <v>149</v>
      </c>
      <c r="I15" s="66">
        <v>20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1.9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300</v>
      </c>
      <c r="E17" s="13" t="s">
        <v>32</v>
      </c>
      <c r="F17" s="11"/>
      <c r="G17" s="49" t="s">
        <v>33</v>
      </c>
      <c r="H17" s="19"/>
      <c r="I17" s="67"/>
      <c r="J17" s="43" t="s">
        <v>32</v>
      </c>
      <c r="K17" s="6">
        <v>17</v>
      </c>
      <c r="L17" s="6">
        <v>5.36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30.9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0.017971197119711974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0.004378437116438917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367</v>
      </c>
      <c r="G21" s="269" t="s">
        <v>595</v>
      </c>
      <c r="H21" s="28"/>
      <c r="J21" s="29"/>
      <c r="K21" s="6">
        <v>21</v>
      </c>
      <c r="U21" s="6" t="s">
        <v>368</v>
      </c>
    </row>
    <row r="22" spans="1:21" ht="13.5" customHeight="1">
      <c r="A22" s="11"/>
      <c r="B22" s="18" t="s">
        <v>47</v>
      </c>
      <c r="C22" s="53" t="s">
        <v>44</v>
      </c>
      <c r="D22" s="18" t="s">
        <v>369</v>
      </c>
      <c r="E22" s="55" t="s">
        <v>44</v>
      </c>
      <c r="F22" s="28" t="s">
        <v>370</v>
      </c>
      <c r="G22" s="225" t="s">
        <v>578</v>
      </c>
      <c r="H22" s="28" t="s">
        <v>371</v>
      </c>
      <c r="I22" s="224" t="s">
        <v>590</v>
      </c>
      <c r="J22" s="29" t="s">
        <v>372</v>
      </c>
      <c r="K22" s="6">
        <v>22</v>
      </c>
      <c r="U22" s="6" t="s">
        <v>373</v>
      </c>
    </row>
    <row r="23" spans="1:11" ht="13.5" customHeight="1">
      <c r="A23" s="11"/>
      <c r="B23" s="18" t="s">
        <v>48</v>
      </c>
      <c r="C23" s="53" t="s">
        <v>44</v>
      </c>
      <c r="D23" s="18" t="s">
        <v>374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375</v>
      </c>
      <c r="E24" s="55" t="s">
        <v>44</v>
      </c>
      <c r="F24" s="30" t="s">
        <v>37</v>
      </c>
      <c r="G24" s="323" t="s">
        <v>380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376</v>
      </c>
      <c r="C25" s="53" t="s">
        <v>44</v>
      </c>
      <c r="D25" s="18" t="s">
        <v>377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378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/>
      <c r="E29" s="2" t="s">
        <v>40</v>
      </c>
      <c r="F29" s="3">
        <v>68</v>
      </c>
      <c r="G29" s="5" t="s">
        <v>41</v>
      </c>
      <c r="H29" s="3"/>
      <c r="I29" s="2" t="s">
        <v>42</v>
      </c>
      <c r="J29" s="34">
        <v>0.37777777777777777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L18" sqref="L18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534</v>
      </c>
      <c r="C1" s="38"/>
      <c r="D1" s="2" t="s">
        <v>1</v>
      </c>
      <c r="E1" s="271" t="s">
        <v>535</v>
      </c>
      <c r="F1" s="4"/>
      <c r="G1" s="2" t="s">
        <v>2</v>
      </c>
      <c r="H1" s="2"/>
      <c r="I1" s="270" t="s">
        <v>448</v>
      </c>
      <c r="J1" s="5"/>
    </row>
    <row r="2" spans="7:10" ht="12">
      <c r="G2" s="35" t="s">
        <v>230</v>
      </c>
      <c r="I2" s="291" t="s">
        <v>325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31.19</v>
      </c>
      <c r="E5" s="9" t="s">
        <v>5</v>
      </c>
      <c r="F5" s="10" t="s">
        <v>6</v>
      </c>
      <c r="G5" s="39" t="s">
        <v>7</v>
      </c>
      <c r="H5" s="8"/>
      <c r="I5" s="59">
        <v>2.18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8.28</v>
      </c>
      <c r="E6" s="13" t="s">
        <v>5</v>
      </c>
      <c r="F6" s="14"/>
      <c r="G6" s="40" t="s">
        <v>4</v>
      </c>
      <c r="H6" s="12"/>
      <c r="I6" s="61">
        <v>3.7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>
        <v>3.66</v>
      </c>
      <c r="E7" s="13" t="s">
        <v>5</v>
      </c>
      <c r="F7" s="14"/>
      <c r="G7" s="40" t="s">
        <v>11</v>
      </c>
      <c r="H7" s="12"/>
      <c r="I7" s="64" t="s">
        <v>552</v>
      </c>
      <c r="J7" s="13"/>
      <c r="K7" s="6">
        <v>7</v>
      </c>
      <c r="L7" s="6">
        <v>5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36</v>
      </c>
      <c r="E8" s="13" t="s">
        <v>14</v>
      </c>
      <c r="F8" s="14"/>
      <c r="G8" s="40" t="s">
        <v>15</v>
      </c>
      <c r="H8" s="12"/>
      <c r="I8" s="61">
        <v>0.347</v>
      </c>
      <c r="J8" s="13"/>
      <c r="K8" s="6">
        <v>8</v>
      </c>
      <c r="L8" s="290">
        <f>I5*L7/(D12*D12/D5)</f>
        <v>0.34701895497555346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96</v>
      </c>
      <c r="E9" s="13" t="s">
        <v>14</v>
      </c>
      <c r="F9" s="15"/>
      <c r="G9" s="41" t="s">
        <v>17</v>
      </c>
      <c r="H9" s="16"/>
      <c r="I9" s="63">
        <v>1.729</v>
      </c>
      <c r="J9" s="17"/>
      <c r="K9" s="6">
        <v>9</v>
      </c>
      <c r="L9" s="290">
        <f>I5*L7*L7/(D12^3/D5^2)</f>
        <v>1.7289969977136603</v>
      </c>
      <c r="M9" s="6" t="s">
        <v>226</v>
      </c>
    </row>
    <row r="10" spans="1:11" ht="13.5" customHeight="1">
      <c r="A10" s="11"/>
      <c r="B10" s="12" t="s">
        <v>18</v>
      </c>
      <c r="C10" s="60"/>
      <c r="D10" s="61"/>
      <c r="E10" s="13" t="s">
        <v>19</v>
      </c>
      <c r="F10" s="14" t="s">
        <v>20</v>
      </c>
      <c r="G10" s="40" t="s">
        <v>7</v>
      </c>
      <c r="H10" s="12"/>
      <c r="I10" s="61">
        <v>1.91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</v>
      </c>
      <c r="E11" s="17" t="s">
        <v>22</v>
      </c>
      <c r="F11" s="14"/>
      <c r="G11" s="40" t="s">
        <v>4</v>
      </c>
      <c r="H11" s="12"/>
      <c r="I11" s="61">
        <v>3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31.3</v>
      </c>
      <c r="E12" s="13" t="s">
        <v>8</v>
      </c>
      <c r="F12" s="14"/>
      <c r="G12" s="40" t="s">
        <v>11</v>
      </c>
      <c r="H12" s="12"/>
      <c r="I12" s="64" t="s">
        <v>552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28.8</v>
      </c>
      <c r="E13" s="13"/>
      <c r="F13" s="14"/>
      <c r="G13" s="49" t="s">
        <v>15</v>
      </c>
      <c r="H13" s="19"/>
      <c r="I13" s="65">
        <v>0.012</v>
      </c>
      <c r="J13" s="20"/>
      <c r="K13" s="6">
        <v>13</v>
      </c>
      <c r="L13" s="21">
        <f>D5*D5/D12</f>
        <v>31.08038658146965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629</v>
      </c>
      <c r="E14" s="13"/>
      <c r="F14" s="15"/>
      <c r="G14" s="41" t="s">
        <v>17</v>
      </c>
      <c r="H14" s="16"/>
      <c r="I14" s="63">
        <v>0.0022</v>
      </c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/>
      <c r="E15" s="17" t="s">
        <v>26</v>
      </c>
      <c r="F15" s="14" t="s">
        <v>27</v>
      </c>
      <c r="G15" s="66"/>
      <c r="H15" s="22" t="s">
        <v>149</v>
      </c>
      <c r="I15" s="66"/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180</v>
      </c>
      <c r="E17" s="13" t="s">
        <v>32</v>
      </c>
      <c r="F17" s="11"/>
      <c r="G17" s="49" t="s">
        <v>33</v>
      </c>
      <c r="H17" s="19"/>
      <c r="I17" s="67">
        <v>90</v>
      </c>
      <c r="J17" s="43" t="s">
        <v>32</v>
      </c>
      <c r="K17" s="6">
        <v>17</v>
      </c>
      <c r="L17" s="6">
        <v>5.9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28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0.011543185279954765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0.0021835457887698973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436</v>
      </c>
      <c r="G21" s="269"/>
      <c r="H21" s="28"/>
      <c r="J21" s="29"/>
      <c r="K21" s="6">
        <v>21</v>
      </c>
      <c r="U21" s="6" t="s">
        <v>437</v>
      </c>
    </row>
    <row r="22" spans="1:21" ht="13.5" customHeight="1">
      <c r="A22" s="11"/>
      <c r="B22" s="18" t="s">
        <v>47</v>
      </c>
      <c r="C22" s="53" t="s">
        <v>44</v>
      </c>
      <c r="D22" s="18" t="s">
        <v>438</v>
      </c>
      <c r="E22" s="55" t="s">
        <v>44</v>
      </c>
      <c r="F22" s="28" t="s">
        <v>439</v>
      </c>
      <c r="G22" s="225" t="s">
        <v>596</v>
      </c>
      <c r="H22" s="28" t="s">
        <v>440</v>
      </c>
      <c r="I22" s="224" t="s">
        <v>578</v>
      </c>
      <c r="J22" s="29" t="s">
        <v>441</v>
      </c>
      <c r="K22" s="6">
        <v>22</v>
      </c>
      <c r="U22" s="6" t="s">
        <v>442</v>
      </c>
    </row>
    <row r="23" spans="1:11" ht="13.5" customHeight="1">
      <c r="A23" s="11"/>
      <c r="B23" s="18" t="s">
        <v>48</v>
      </c>
      <c r="C23" s="53" t="s">
        <v>44</v>
      </c>
      <c r="D23" s="18" t="s">
        <v>443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444</v>
      </c>
      <c r="E24" s="55" t="s">
        <v>44</v>
      </c>
      <c r="F24" s="30" t="s">
        <v>37</v>
      </c>
      <c r="G24" s="323"/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445</v>
      </c>
      <c r="C25" s="53" t="s">
        <v>44</v>
      </c>
      <c r="D25" s="18" t="s">
        <v>446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44</v>
      </c>
      <c r="D26" s="18" t="s">
        <v>447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/>
      <c r="E29" s="2" t="s">
        <v>40</v>
      </c>
      <c r="F29" s="3">
        <v>5</v>
      </c>
      <c r="G29" s="5" t="s">
        <v>41</v>
      </c>
      <c r="H29" s="3"/>
      <c r="I29" s="2" t="s">
        <v>42</v>
      </c>
      <c r="J29" s="34">
        <v>0.38680555555555557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F30" sqref="F30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536</v>
      </c>
      <c r="C1" s="38"/>
      <c r="D1" s="2" t="s">
        <v>1</v>
      </c>
      <c r="E1" s="271" t="s">
        <v>537</v>
      </c>
      <c r="F1" s="4"/>
      <c r="G1" s="2" t="s">
        <v>2</v>
      </c>
      <c r="H1" s="2"/>
      <c r="I1" s="270" t="s">
        <v>221</v>
      </c>
      <c r="J1" s="5"/>
    </row>
    <row r="2" ht="12">
      <c r="I2" s="6" t="s">
        <v>476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27</v>
      </c>
      <c r="E5" s="9" t="s">
        <v>5</v>
      </c>
      <c r="F5" s="10" t="s">
        <v>6</v>
      </c>
      <c r="G5" s="39" t="s">
        <v>7</v>
      </c>
      <c r="H5" s="8"/>
      <c r="I5" s="59">
        <v>2.025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7.28</v>
      </c>
      <c r="E6" s="13" t="s">
        <v>5</v>
      </c>
      <c r="F6" s="14"/>
      <c r="G6" s="40" t="s">
        <v>4</v>
      </c>
      <c r="H6" s="12"/>
      <c r="I6" s="61">
        <v>3.505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>
        <v>3.75</v>
      </c>
      <c r="E7" s="13" t="s">
        <v>5</v>
      </c>
      <c r="F7" s="14"/>
      <c r="G7" s="40" t="s">
        <v>11</v>
      </c>
      <c r="H7" s="12"/>
      <c r="I7" s="64" t="s">
        <v>12</v>
      </c>
      <c r="J7" s="13"/>
      <c r="K7" s="6">
        <v>7</v>
      </c>
      <c r="L7" s="6">
        <v>4.48</v>
      </c>
      <c r="M7" s="6" t="s">
        <v>224</v>
      </c>
    </row>
    <row r="8" spans="1:13" ht="13.5" customHeight="1">
      <c r="A8" s="11"/>
      <c r="B8" s="12" t="s">
        <v>13</v>
      </c>
      <c r="C8" s="60"/>
      <c r="D8" s="61">
        <v>41.2</v>
      </c>
      <c r="E8" s="13" t="s">
        <v>14</v>
      </c>
      <c r="F8" s="14"/>
      <c r="G8" s="40" t="s">
        <v>15</v>
      </c>
      <c r="H8" s="12"/>
      <c r="I8" s="61">
        <v>0.386</v>
      </c>
      <c r="J8" s="13"/>
      <c r="K8" s="6">
        <v>8</v>
      </c>
      <c r="L8" s="290">
        <f>I5*L7/(D12*D12/D5)</f>
        <v>0.38645003048888543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96.2</v>
      </c>
      <c r="E9" s="13" t="s">
        <v>14</v>
      </c>
      <c r="F9" s="15"/>
      <c r="G9" s="41" t="s">
        <v>17</v>
      </c>
      <c r="H9" s="16"/>
      <c r="I9" s="63">
        <v>1.854</v>
      </c>
      <c r="J9" s="17"/>
      <c r="K9" s="6">
        <v>9</v>
      </c>
      <c r="L9" s="290">
        <f>I5*L7*L7/(D12^3/D5^2)</f>
        <v>1.856728459164903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250</v>
      </c>
      <c r="E10" s="13" t="s">
        <v>19</v>
      </c>
      <c r="F10" s="14" t="s">
        <v>20</v>
      </c>
      <c r="G10" s="40" t="s">
        <v>7</v>
      </c>
      <c r="H10" s="12"/>
      <c r="I10" s="61">
        <v>2.034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7.2</v>
      </c>
      <c r="E11" s="17" t="s">
        <v>22</v>
      </c>
      <c r="F11" s="14"/>
      <c r="G11" s="40" t="s">
        <v>4</v>
      </c>
      <c r="H11" s="12"/>
      <c r="I11" s="61">
        <v>2.88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25.176</v>
      </c>
      <c r="E12" s="13" t="s">
        <v>8</v>
      </c>
      <c r="F12" s="14"/>
      <c r="G12" s="40" t="s">
        <v>11</v>
      </c>
      <c r="H12" s="12"/>
      <c r="I12" s="64" t="s">
        <v>12</v>
      </c>
      <c r="J12" s="13"/>
      <c r="K12" s="6">
        <v>12</v>
      </c>
    </row>
    <row r="13" spans="1:13" ht="13.5" customHeight="1">
      <c r="A13" s="11"/>
      <c r="B13" s="12" t="s">
        <v>24</v>
      </c>
      <c r="C13" s="60"/>
      <c r="D13" s="61">
        <v>28.95</v>
      </c>
      <c r="E13" s="13"/>
      <c r="F13" s="14"/>
      <c r="G13" s="49" t="s">
        <v>15</v>
      </c>
      <c r="H13" s="19"/>
      <c r="I13" s="65">
        <v>0.0146</v>
      </c>
      <c r="J13" s="20"/>
      <c r="K13" s="6">
        <v>13</v>
      </c>
      <c r="L13" s="21">
        <f>D5*D5/D12</f>
        <v>28.95614871306006</v>
      </c>
      <c r="M13" s="223" t="s">
        <v>147</v>
      </c>
    </row>
    <row r="14" spans="1:11" ht="13.5" customHeight="1">
      <c r="A14" s="11"/>
      <c r="B14" s="12" t="s">
        <v>11</v>
      </c>
      <c r="C14" s="60"/>
      <c r="D14" s="64" t="s">
        <v>222</v>
      </c>
      <c r="E14" s="13"/>
      <c r="F14" s="15"/>
      <c r="G14" s="41" t="s">
        <v>17</v>
      </c>
      <c r="H14" s="16"/>
      <c r="I14" s="63">
        <v>0.00266</v>
      </c>
      <c r="J14" s="17"/>
      <c r="K14" s="6">
        <v>14</v>
      </c>
    </row>
    <row r="15" spans="1:11" ht="13.5" customHeight="1">
      <c r="A15" s="15"/>
      <c r="B15" s="16" t="s">
        <v>25</v>
      </c>
      <c r="C15" s="62"/>
      <c r="D15" s="63">
        <v>23.7</v>
      </c>
      <c r="E15" s="17" t="s">
        <v>26</v>
      </c>
      <c r="F15" s="14" t="s">
        <v>27</v>
      </c>
      <c r="G15" s="66" t="s">
        <v>192</v>
      </c>
      <c r="H15" s="22" t="s">
        <v>149</v>
      </c>
      <c r="I15" s="66" t="s">
        <v>192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3.2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141</v>
      </c>
      <c r="E17" s="13" t="s">
        <v>32</v>
      </c>
      <c r="F17" s="11"/>
      <c r="G17" s="49" t="s">
        <v>33</v>
      </c>
      <c r="H17" s="19"/>
      <c r="I17" s="67">
        <v>90</v>
      </c>
      <c r="J17" s="43" t="s">
        <v>32</v>
      </c>
      <c r="K17" s="6">
        <v>17</v>
      </c>
      <c r="L17" s="6">
        <v>4.87</v>
      </c>
      <c r="M17" s="6" t="s">
        <v>224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34.72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1">
        <f>I10*L17/(D12*D5)</f>
        <v>0.01457234403135261</v>
      </c>
      <c r="M18" s="6" t="s">
        <v>225</v>
      </c>
      <c r="U18" s="28"/>
    </row>
    <row r="19" spans="1:13" ht="13.5" customHeight="1">
      <c r="A19" s="15"/>
      <c r="B19" s="25" t="s">
        <v>152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0.0026284190900995263</v>
      </c>
      <c r="M19" s="6" t="s">
        <v>226</v>
      </c>
    </row>
    <row r="20" spans="1:11" ht="13.5" customHeight="1">
      <c r="A20" s="47" t="s">
        <v>35</v>
      </c>
      <c r="B20" s="22" t="s">
        <v>153</v>
      </c>
      <c r="C20" s="52" t="s">
        <v>144</v>
      </c>
      <c r="D20" s="22" t="s">
        <v>154</v>
      </c>
      <c r="E20" s="54" t="s">
        <v>176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155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209</v>
      </c>
      <c r="G21" s="269">
        <v>39228</v>
      </c>
      <c r="H21" s="28"/>
      <c r="J21" s="29"/>
      <c r="K21" s="6">
        <v>21</v>
      </c>
      <c r="U21" s="6" t="s">
        <v>210</v>
      </c>
    </row>
    <row r="22" spans="1:21" ht="13.5" customHeight="1">
      <c r="A22" s="11"/>
      <c r="B22" s="18" t="s">
        <v>47</v>
      </c>
      <c r="C22" s="53" t="s">
        <v>44</v>
      </c>
      <c r="D22" s="18" t="s">
        <v>211</v>
      </c>
      <c r="E22" s="55" t="s">
        <v>44</v>
      </c>
      <c r="F22" s="28" t="s">
        <v>212</v>
      </c>
      <c r="G22" s="225" t="s">
        <v>549</v>
      </c>
      <c r="H22" s="28" t="s">
        <v>213</v>
      </c>
      <c r="I22" s="224" t="s">
        <v>597</v>
      </c>
      <c r="J22" s="29" t="s">
        <v>214</v>
      </c>
      <c r="K22" s="6">
        <v>22</v>
      </c>
      <c r="U22" s="6" t="s">
        <v>215</v>
      </c>
    </row>
    <row r="23" spans="1:11" ht="13.5" customHeight="1">
      <c r="A23" s="11"/>
      <c r="B23" s="18" t="s">
        <v>48</v>
      </c>
      <c r="C23" s="53" t="s">
        <v>44</v>
      </c>
      <c r="D23" s="18" t="s">
        <v>216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217</v>
      </c>
      <c r="E24" s="55" t="s">
        <v>44</v>
      </c>
      <c r="F24" s="30" t="s">
        <v>37</v>
      </c>
      <c r="G24" s="323" t="s">
        <v>306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218</v>
      </c>
      <c r="C25" s="53" t="s">
        <v>44</v>
      </c>
      <c r="D25" s="18" t="s">
        <v>219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220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/>
      <c r="E29" s="2" t="s">
        <v>40</v>
      </c>
      <c r="F29" s="3">
        <v>25</v>
      </c>
      <c r="G29" s="5" t="s">
        <v>41</v>
      </c>
      <c r="H29" s="3"/>
      <c r="I29" s="2" t="s">
        <v>42</v>
      </c>
      <c r="J29" s="34">
        <v>0.3965277777777778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4">
    <dataValidation type="list" allowBlank="1" showInputMessage="1" showErrorMessage="1" sqref="I16">
      <formula1>$U$16:$U$17</formula1>
    </dataValidation>
    <dataValidation type="list" allowBlank="1" showInputMessage="1" showErrorMessage="1" sqref="T21:T28 C20:C26 E20:E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G22" sqref="G22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538</v>
      </c>
      <c r="C1" s="38"/>
      <c r="D1" s="2" t="s">
        <v>1</v>
      </c>
      <c r="E1" s="271" t="s">
        <v>539</v>
      </c>
      <c r="F1" s="4"/>
      <c r="G1" s="2" t="s">
        <v>2</v>
      </c>
      <c r="H1" s="2"/>
      <c r="I1" s="270" t="s">
        <v>474</v>
      </c>
      <c r="J1" s="5"/>
    </row>
    <row r="2" spans="7:10" ht="12">
      <c r="G2" s="35" t="s">
        <v>230</v>
      </c>
      <c r="I2" s="291" t="s">
        <v>325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27</v>
      </c>
      <c r="E5" s="9" t="s">
        <v>5</v>
      </c>
      <c r="F5" s="10" t="s">
        <v>6</v>
      </c>
      <c r="G5" s="39" t="s">
        <v>7</v>
      </c>
      <c r="H5" s="8"/>
      <c r="I5" s="59">
        <v>2.312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8.63</v>
      </c>
      <c r="E6" s="13" t="s">
        <v>5</v>
      </c>
      <c r="F6" s="14"/>
      <c r="G6" s="40" t="s">
        <v>4</v>
      </c>
      <c r="H6" s="12"/>
      <c r="I6" s="61">
        <v>3.7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>
        <v>3.55</v>
      </c>
      <c r="E7" s="13" t="s">
        <v>5</v>
      </c>
      <c r="F7" s="14"/>
      <c r="G7" s="40" t="s">
        <v>11</v>
      </c>
      <c r="H7" s="12"/>
      <c r="I7" s="64" t="s">
        <v>628</v>
      </c>
      <c r="J7" s="13"/>
      <c r="K7" s="6">
        <v>7</v>
      </c>
      <c r="L7" s="6">
        <v>4.82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51</v>
      </c>
      <c r="E8" s="13" t="s">
        <v>14</v>
      </c>
      <c r="F8" s="14"/>
      <c r="G8" s="40" t="s">
        <v>15</v>
      </c>
      <c r="H8" s="12"/>
      <c r="I8" s="61">
        <v>0.382</v>
      </c>
      <c r="J8" s="13"/>
      <c r="K8" s="6">
        <v>8</v>
      </c>
      <c r="L8" s="290">
        <f>I5*L7/(D12*D12/D5)</f>
        <v>0.38159653736576815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103</v>
      </c>
      <c r="E9" s="13" t="s">
        <v>14</v>
      </c>
      <c r="F9" s="15"/>
      <c r="G9" s="41" t="s">
        <v>17</v>
      </c>
      <c r="H9" s="16"/>
      <c r="I9" s="63">
        <v>1.769</v>
      </c>
      <c r="J9" s="17"/>
      <c r="K9" s="6">
        <v>9</v>
      </c>
      <c r="L9" s="290">
        <f>I5*L7*L7/(D12^3/D5^2)</f>
        <v>1.768553182791349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270</v>
      </c>
      <c r="E10" s="13" t="s">
        <v>19</v>
      </c>
      <c r="F10" s="14" t="s">
        <v>20</v>
      </c>
      <c r="G10" s="40" t="s">
        <v>7</v>
      </c>
      <c r="H10" s="12"/>
      <c r="I10" s="61">
        <v>1.8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7.4</v>
      </c>
      <c r="E11" s="17" t="s">
        <v>22</v>
      </c>
      <c r="F11" s="14"/>
      <c r="G11" s="40" t="s">
        <v>4</v>
      </c>
      <c r="H11" s="12"/>
      <c r="I11" s="61">
        <v>1.8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28.08</v>
      </c>
      <c r="E12" s="13" t="s">
        <v>8</v>
      </c>
      <c r="F12" s="14"/>
      <c r="G12" s="40" t="s">
        <v>11</v>
      </c>
      <c r="H12" s="12"/>
      <c r="I12" s="64" t="s">
        <v>552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25.9</v>
      </c>
      <c r="E13" s="13"/>
      <c r="F13" s="14"/>
      <c r="G13" s="49" t="s">
        <v>15</v>
      </c>
      <c r="H13" s="19"/>
      <c r="I13" s="65">
        <v>0.013</v>
      </c>
      <c r="J13" s="20"/>
      <c r="K13" s="6">
        <v>13</v>
      </c>
      <c r="L13" s="21">
        <f>D5*D5/D12</f>
        <v>25.961538461538463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627</v>
      </c>
      <c r="E14" s="13"/>
      <c r="F14" s="15"/>
      <c r="G14" s="41" t="s">
        <v>17</v>
      </c>
      <c r="H14" s="16"/>
      <c r="I14" s="63">
        <v>0.0025</v>
      </c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>
        <v>35</v>
      </c>
      <c r="E15" s="17" t="s">
        <v>26</v>
      </c>
      <c r="F15" s="14" t="s">
        <v>27</v>
      </c>
      <c r="G15" s="66">
        <v>300</v>
      </c>
      <c r="H15" s="22" t="s">
        <v>149</v>
      </c>
      <c r="I15" s="66">
        <v>5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3.1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170</v>
      </c>
      <c r="E17" s="13" t="s">
        <v>32</v>
      </c>
      <c r="F17" s="11"/>
      <c r="G17" s="49" t="s">
        <v>33</v>
      </c>
      <c r="H17" s="19"/>
      <c r="I17" s="67">
        <v>170</v>
      </c>
      <c r="J17" s="43" t="s">
        <v>32</v>
      </c>
      <c r="K17" s="6">
        <v>17</v>
      </c>
      <c r="L17" s="6">
        <v>5.36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34.5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0.012725546058879395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0.0025262565509479094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44</v>
      </c>
      <c r="F21" s="28" t="s">
        <v>462</v>
      </c>
      <c r="G21" s="269">
        <v>39265</v>
      </c>
      <c r="H21" s="28"/>
      <c r="J21" s="29"/>
      <c r="K21" s="6">
        <v>21</v>
      </c>
      <c r="U21" s="6" t="s">
        <v>463</v>
      </c>
    </row>
    <row r="22" spans="1:21" ht="13.5" customHeight="1">
      <c r="A22" s="11"/>
      <c r="B22" s="18" t="s">
        <v>47</v>
      </c>
      <c r="C22" s="53" t="s">
        <v>44</v>
      </c>
      <c r="D22" s="18" t="s">
        <v>464</v>
      </c>
      <c r="E22" s="55" t="s">
        <v>144</v>
      </c>
      <c r="F22" s="28" t="s">
        <v>465</v>
      </c>
      <c r="G22" s="225" t="s">
        <v>572</v>
      </c>
      <c r="H22" s="28" t="s">
        <v>466</v>
      </c>
      <c r="I22" s="224" t="s">
        <v>583</v>
      </c>
      <c r="J22" s="29" t="s">
        <v>467</v>
      </c>
      <c r="K22" s="6">
        <v>22</v>
      </c>
      <c r="U22" s="6" t="s">
        <v>468</v>
      </c>
    </row>
    <row r="23" spans="1:11" ht="13.5" customHeight="1">
      <c r="A23" s="11"/>
      <c r="B23" s="18" t="s">
        <v>48</v>
      </c>
      <c r="C23" s="53" t="s">
        <v>44</v>
      </c>
      <c r="D23" s="18" t="s">
        <v>469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470</v>
      </c>
      <c r="E24" s="55" t="s">
        <v>44</v>
      </c>
      <c r="F24" s="30" t="s">
        <v>37</v>
      </c>
      <c r="G24" s="323" t="s">
        <v>475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471</v>
      </c>
      <c r="C25" s="53" t="s">
        <v>44</v>
      </c>
      <c r="D25" s="18" t="s">
        <v>472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44</v>
      </c>
      <c r="D26" s="18" t="s">
        <v>473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/>
      <c r="E29" s="2" t="s">
        <v>40</v>
      </c>
      <c r="F29" s="3">
        <v>54</v>
      </c>
      <c r="G29" s="5" t="s">
        <v>41</v>
      </c>
      <c r="H29" s="3"/>
      <c r="I29" s="2" t="s">
        <v>42</v>
      </c>
      <c r="J29" s="34">
        <v>0.4069444444444445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F30" sqref="F30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540</v>
      </c>
      <c r="C1" s="38"/>
      <c r="D1" s="2" t="s">
        <v>1</v>
      </c>
      <c r="E1" s="271" t="s">
        <v>541</v>
      </c>
      <c r="F1" s="4"/>
      <c r="G1" s="2" t="s">
        <v>2</v>
      </c>
      <c r="H1" s="2"/>
      <c r="I1" s="270" t="s">
        <v>421</v>
      </c>
      <c r="J1" s="5"/>
    </row>
    <row r="2" spans="7:10" ht="12">
      <c r="G2" s="35" t="s">
        <v>230</v>
      </c>
      <c r="I2" s="291" t="s">
        <v>325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30</v>
      </c>
      <c r="E5" s="9" t="s">
        <v>5</v>
      </c>
      <c r="F5" s="10" t="s">
        <v>6</v>
      </c>
      <c r="G5" s="39" t="s">
        <v>7</v>
      </c>
      <c r="H5" s="8"/>
      <c r="I5" s="59"/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/>
      <c r="E6" s="13" t="s">
        <v>5</v>
      </c>
      <c r="F6" s="14"/>
      <c r="G6" s="40" t="s">
        <v>4</v>
      </c>
      <c r="H6" s="12"/>
      <c r="I6" s="61"/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/>
      <c r="E7" s="13" t="s">
        <v>5</v>
      </c>
      <c r="F7" s="14"/>
      <c r="G7" s="40" t="s">
        <v>11</v>
      </c>
      <c r="H7" s="12"/>
      <c r="I7" s="64"/>
      <c r="J7" s="13"/>
      <c r="K7" s="6">
        <v>7</v>
      </c>
      <c r="L7" s="6">
        <v>4.82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46.5</v>
      </c>
      <c r="E8" s="13" t="s">
        <v>14</v>
      </c>
      <c r="F8" s="14"/>
      <c r="G8" s="40" t="s">
        <v>15</v>
      </c>
      <c r="H8" s="12"/>
      <c r="I8" s="61">
        <v>0.41</v>
      </c>
      <c r="J8" s="13"/>
      <c r="K8" s="6">
        <v>8</v>
      </c>
      <c r="L8" s="290">
        <f>I5*L7/(D12*D12/D5)</f>
        <v>0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97.5</v>
      </c>
      <c r="E9" s="13" t="s">
        <v>14</v>
      </c>
      <c r="F9" s="15"/>
      <c r="G9" s="41" t="s">
        <v>17</v>
      </c>
      <c r="H9" s="16"/>
      <c r="I9" s="63">
        <v>1.83</v>
      </c>
      <c r="J9" s="17"/>
      <c r="K9" s="6">
        <v>9</v>
      </c>
      <c r="L9" s="290">
        <f>I5*L7*L7/(D12^3/D5^2)</f>
        <v>0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235</v>
      </c>
      <c r="E10" s="13" t="s">
        <v>19</v>
      </c>
      <c r="F10" s="14" t="s">
        <v>20</v>
      </c>
      <c r="G10" s="40" t="s">
        <v>7</v>
      </c>
      <c r="H10" s="12"/>
      <c r="I10" s="61"/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7.4</v>
      </c>
      <c r="E11" s="17" t="s">
        <v>22</v>
      </c>
      <c r="F11" s="14"/>
      <c r="G11" s="40" t="s">
        <v>4</v>
      </c>
      <c r="H11" s="12"/>
      <c r="I11" s="61"/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28.27</v>
      </c>
      <c r="E12" s="13" t="s">
        <v>8</v>
      </c>
      <c r="F12" s="14"/>
      <c r="G12" s="40" t="s">
        <v>11</v>
      </c>
      <c r="H12" s="12"/>
      <c r="I12" s="64"/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/>
      <c r="E13" s="13"/>
      <c r="F13" s="14"/>
      <c r="G13" s="49" t="s">
        <v>15</v>
      </c>
      <c r="H13" s="19"/>
      <c r="I13" s="65">
        <v>0.0144</v>
      </c>
      <c r="J13" s="20"/>
      <c r="K13" s="6">
        <v>13</v>
      </c>
      <c r="L13" s="21">
        <f>D5*D5/D12</f>
        <v>31.8358684117439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598</v>
      </c>
      <c r="E14" s="13"/>
      <c r="F14" s="15"/>
      <c r="G14" s="41" t="s">
        <v>17</v>
      </c>
      <c r="H14" s="16"/>
      <c r="I14" s="63">
        <v>0.00254</v>
      </c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>
        <v>36.5</v>
      </c>
      <c r="E15" s="17" t="s">
        <v>26</v>
      </c>
      <c r="F15" s="14" t="s">
        <v>27</v>
      </c>
      <c r="G15" s="66"/>
      <c r="H15" s="22" t="s">
        <v>149</v>
      </c>
      <c r="I15" s="66"/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130</v>
      </c>
      <c r="E17" s="13" t="s">
        <v>32</v>
      </c>
      <c r="F17" s="11"/>
      <c r="G17" s="49" t="s">
        <v>33</v>
      </c>
      <c r="H17" s="19"/>
      <c r="I17" s="67"/>
      <c r="J17" s="43" t="s">
        <v>32</v>
      </c>
      <c r="K17" s="6">
        <v>17</v>
      </c>
      <c r="L17" s="6">
        <v>5.36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29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144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409</v>
      </c>
      <c r="G21" s="269"/>
      <c r="H21" s="28"/>
      <c r="J21" s="29"/>
      <c r="K21" s="6">
        <v>21</v>
      </c>
      <c r="U21" s="6" t="s">
        <v>410</v>
      </c>
    </row>
    <row r="22" spans="1:21" ht="13.5" customHeight="1">
      <c r="A22" s="11"/>
      <c r="B22" s="18" t="s">
        <v>47</v>
      </c>
      <c r="C22" s="53" t="s">
        <v>44</v>
      </c>
      <c r="D22" s="18" t="s">
        <v>411</v>
      </c>
      <c r="E22" s="55" t="s">
        <v>44</v>
      </c>
      <c r="F22" s="28" t="s">
        <v>412</v>
      </c>
      <c r="G22" s="225" t="s">
        <v>564</v>
      </c>
      <c r="H22" s="28" t="s">
        <v>413</v>
      </c>
      <c r="I22" s="224"/>
      <c r="J22" s="29" t="s">
        <v>414</v>
      </c>
      <c r="K22" s="6">
        <v>22</v>
      </c>
      <c r="U22" s="6" t="s">
        <v>415</v>
      </c>
    </row>
    <row r="23" spans="1:11" ht="13.5" customHeight="1">
      <c r="A23" s="11"/>
      <c r="B23" s="18" t="s">
        <v>48</v>
      </c>
      <c r="C23" s="53" t="s">
        <v>44</v>
      </c>
      <c r="D23" s="18" t="s">
        <v>416</v>
      </c>
      <c r="E23" s="55" t="s">
        <v>44</v>
      </c>
      <c r="F23" s="42"/>
      <c r="G23" s="301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417</v>
      </c>
      <c r="E24" s="55" t="s">
        <v>44</v>
      </c>
      <c r="F24" s="30" t="s">
        <v>37</v>
      </c>
      <c r="G24" s="323"/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418</v>
      </c>
      <c r="C25" s="53" t="s">
        <v>44</v>
      </c>
      <c r="D25" s="18" t="s">
        <v>419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420</v>
      </c>
      <c r="E26" s="55" t="s">
        <v>144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/>
      <c r="E29" s="2" t="s">
        <v>40</v>
      </c>
      <c r="F29" s="3">
        <v>12</v>
      </c>
      <c r="G29" s="5" t="s">
        <v>41</v>
      </c>
      <c r="H29" s="3"/>
      <c r="I29" s="2" t="s">
        <v>42</v>
      </c>
      <c r="J29" s="34">
        <v>0.4131944444444444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D30" sqref="D30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542</v>
      </c>
      <c r="C1" s="38"/>
      <c r="D1" s="2" t="s">
        <v>1</v>
      </c>
      <c r="E1" s="271" t="s">
        <v>543</v>
      </c>
      <c r="F1" s="4"/>
      <c r="G1" s="2" t="s">
        <v>2</v>
      </c>
      <c r="H1" s="2"/>
      <c r="I1" s="270" t="s">
        <v>327</v>
      </c>
      <c r="J1" s="5"/>
    </row>
    <row r="2" spans="7:10" ht="12">
      <c r="G2" s="35" t="s">
        <v>230</v>
      </c>
      <c r="I2" s="291" t="s">
        <v>325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23.8</v>
      </c>
      <c r="E5" s="9" t="s">
        <v>5</v>
      </c>
      <c r="F5" s="10" t="s">
        <v>6</v>
      </c>
      <c r="G5" s="39" t="s">
        <v>7</v>
      </c>
      <c r="H5" s="8"/>
      <c r="I5" s="59">
        <v>1.6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8.1</v>
      </c>
      <c r="E6" s="13" t="s">
        <v>5</v>
      </c>
      <c r="F6" s="14"/>
      <c r="G6" s="40" t="s">
        <v>4</v>
      </c>
      <c r="H6" s="12"/>
      <c r="I6" s="61">
        <v>2.9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>
        <v>3.15</v>
      </c>
      <c r="E7" s="13" t="s">
        <v>5</v>
      </c>
      <c r="F7" s="14"/>
      <c r="G7" s="40" t="s">
        <v>11</v>
      </c>
      <c r="H7" s="12"/>
      <c r="I7" s="64" t="s">
        <v>587</v>
      </c>
      <c r="J7" s="13"/>
      <c r="K7" s="6">
        <v>7</v>
      </c>
      <c r="L7" s="6">
        <v>4.82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31.2</v>
      </c>
      <c r="E8" s="13" t="s">
        <v>14</v>
      </c>
      <c r="F8" s="14"/>
      <c r="G8" s="40" t="s">
        <v>15</v>
      </c>
      <c r="H8" s="12"/>
      <c r="I8" s="61">
        <v>0.455</v>
      </c>
      <c r="J8" s="13"/>
      <c r="K8" s="6">
        <v>8</v>
      </c>
      <c r="L8" s="290">
        <f>I5*L7/(D12*D12/D5)</f>
        <v>0.5193119058397464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88</v>
      </c>
      <c r="E9" s="13" t="s">
        <v>14</v>
      </c>
      <c r="F9" s="15"/>
      <c r="G9" s="41" t="s">
        <v>17</v>
      </c>
      <c r="H9" s="16"/>
      <c r="I9" s="63"/>
      <c r="J9" s="17"/>
      <c r="K9" s="6">
        <v>9</v>
      </c>
      <c r="L9" s="290">
        <f>I5*L7*L7/(D12^3/D5^2)</f>
        <v>3.1687970526761893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289</v>
      </c>
      <c r="E10" s="13" t="s">
        <v>19</v>
      </c>
      <c r="F10" s="14" t="s">
        <v>20</v>
      </c>
      <c r="G10" s="40" t="s">
        <v>7</v>
      </c>
      <c r="H10" s="12"/>
      <c r="I10" s="61">
        <v>1.157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9</v>
      </c>
      <c r="E11" s="17" t="s">
        <v>22</v>
      </c>
      <c r="F11" s="14"/>
      <c r="G11" s="40" t="s">
        <v>4</v>
      </c>
      <c r="H11" s="12"/>
      <c r="I11" s="61">
        <v>1.85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18.8</v>
      </c>
      <c r="E12" s="13" t="s">
        <v>8</v>
      </c>
      <c r="F12" s="14"/>
      <c r="G12" s="40" t="s">
        <v>11</v>
      </c>
      <c r="H12" s="12"/>
      <c r="I12" s="64" t="s">
        <v>587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30.13</v>
      </c>
      <c r="E13" s="13"/>
      <c r="F13" s="14"/>
      <c r="G13" s="49" t="s">
        <v>15</v>
      </c>
      <c r="H13" s="19"/>
      <c r="I13" s="65">
        <v>0.014</v>
      </c>
      <c r="J13" s="20"/>
      <c r="K13" s="6">
        <v>13</v>
      </c>
      <c r="L13" s="21">
        <f>D5*D5/D12</f>
        <v>30.129787234042556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588</v>
      </c>
      <c r="E14" s="13"/>
      <c r="F14" s="15"/>
      <c r="G14" s="41" t="s">
        <v>17</v>
      </c>
      <c r="H14" s="16"/>
      <c r="I14" s="63"/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>
        <v>36</v>
      </c>
      <c r="E15" s="17" t="s">
        <v>26</v>
      </c>
      <c r="F15" s="14" t="s">
        <v>27</v>
      </c>
      <c r="G15" s="66">
        <v>300</v>
      </c>
      <c r="H15" s="22" t="s">
        <v>149</v>
      </c>
      <c r="I15" s="66">
        <v>6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133</v>
      </c>
      <c r="E17" s="13" t="s">
        <v>32</v>
      </c>
      <c r="F17" s="11"/>
      <c r="G17" s="49" t="s">
        <v>33</v>
      </c>
      <c r="H17" s="19"/>
      <c r="I17" s="67">
        <v>100</v>
      </c>
      <c r="J17" s="43" t="s">
        <v>32</v>
      </c>
      <c r="K17" s="6">
        <v>17</v>
      </c>
      <c r="L17" s="6">
        <v>5.36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24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0.013860003575898444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0.003121412570034271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144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311</v>
      </c>
      <c r="G21" s="269" t="s">
        <v>599</v>
      </c>
      <c r="H21" s="28"/>
      <c r="J21" s="29"/>
      <c r="K21" s="6">
        <v>21</v>
      </c>
      <c r="U21" s="6" t="s">
        <v>312</v>
      </c>
    </row>
    <row r="22" spans="1:21" ht="13.5" customHeight="1">
      <c r="A22" s="11"/>
      <c r="B22" s="18" t="s">
        <v>47</v>
      </c>
      <c r="C22" s="53" t="s">
        <v>44</v>
      </c>
      <c r="D22" s="18" t="s">
        <v>313</v>
      </c>
      <c r="E22" s="55" t="s">
        <v>44</v>
      </c>
      <c r="F22" s="28" t="s">
        <v>314</v>
      </c>
      <c r="G22" s="225" t="s">
        <v>549</v>
      </c>
      <c r="H22" s="28" t="s">
        <v>315</v>
      </c>
      <c r="I22" s="224" t="s">
        <v>600</v>
      </c>
      <c r="J22" s="29" t="s">
        <v>316</v>
      </c>
      <c r="K22" s="6">
        <v>22</v>
      </c>
      <c r="U22" s="6" t="s">
        <v>317</v>
      </c>
    </row>
    <row r="23" spans="1:11" ht="13.5" customHeight="1">
      <c r="A23" s="11"/>
      <c r="B23" s="18" t="s">
        <v>48</v>
      </c>
      <c r="C23" s="53" t="s">
        <v>44</v>
      </c>
      <c r="D23" s="18" t="s">
        <v>318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319</v>
      </c>
      <c r="E24" s="55" t="s">
        <v>144</v>
      </c>
      <c r="F24" s="30" t="s">
        <v>37</v>
      </c>
      <c r="G24" s="323"/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320</v>
      </c>
      <c r="C25" s="53" t="s">
        <v>44</v>
      </c>
      <c r="D25" s="18" t="s">
        <v>321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322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1100</v>
      </c>
      <c r="E29" s="2" t="s">
        <v>40</v>
      </c>
      <c r="F29" s="3">
        <v>239</v>
      </c>
      <c r="G29" s="5" t="s">
        <v>41</v>
      </c>
      <c r="H29" s="3"/>
      <c r="I29" s="2" t="s">
        <v>42</v>
      </c>
      <c r="J29" s="34">
        <v>0.4277777777777778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I18" sqref="I18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544</v>
      </c>
      <c r="C1" s="38"/>
      <c r="D1" s="2" t="s">
        <v>1</v>
      </c>
      <c r="E1" s="271" t="s">
        <v>545</v>
      </c>
      <c r="F1" s="4"/>
      <c r="G1" s="2" t="s">
        <v>2</v>
      </c>
      <c r="H1" s="2"/>
      <c r="I1" s="270" t="s">
        <v>326</v>
      </c>
      <c r="J1" s="5"/>
    </row>
    <row r="2" spans="7:10" ht="12">
      <c r="G2" s="35" t="s">
        <v>230</v>
      </c>
      <c r="I2" s="291" t="s">
        <v>325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23</v>
      </c>
      <c r="E5" s="9" t="s">
        <v>5</v>
      </c>
      <c r="F5" s="10" t="s">
        <v>6</v>
      </c>
      <c r="G5" s="39" t="s">
        <v>7</v>
      </c>
      <c r="H5" s="8"/>
      <c r="I5" s="59">
        <v>1.78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/>
      <c r="E6" s="13" t="s">
        <v>5</v>
      </c>
      <c r="F6" s="14"/>
      <c r="G6" s="40" t="s">
        <v>4</v>
      </c>
      <c r="H6" s="12"/>
      <c r="I6" s="61"/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/>
      <c r="E7" s="13" t="s">
        <v>5</v>
      </c>
      <c r="F7" s="14"/>
      <c r="G7" s="40" t="s">
        <v>11</v>
      </c>
      <c r="H7" s="12"/>
      <c r="I7" s="64" t="s">
        <v>587</v>
      </c>
      <c r="J7" s="13"/>
      <c r="K7" s="6">
        <v>7</v>
      </c>
      <c r="L7" s="6">
        <v>4.31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37</v>
      </c>
      <c r="E8" s="13" t="s">
        <v>14</v>
      </c>
      <c r="F8" s="14"/>
      <c r="G8" s="40" t="s">
        <v>15</v>
      </c>
      <c r="H8" s="12"/>
      <c r="I8" s="61">
        <v>0.463</v>
      </c>
      <c r="J8" s="13"/>
      <c r="K8" s="6">
        <v>8</v>
      </c>
      <c r="L8" s="290">
        <f>I5*L7/(D12*D12/D5)</f>
        <v>0.4640404996712688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102</v>
      </c>
      <c r="E9" s="13" t="s">
        <v>14</v>
      </c>
      <c r="F9" s="15"/>
      <c r="G9" s="41" t="s">
        <v>17</v>
      </c>
      <c r="H9" s="16"/>
      <c r="I9" s="63">
        <v>2.36</v>
      </c>
      <c r="J9" s="17"/>
      <c r="K9" s="6">
        <v>9</v>
      </c>
      <c r="L9" s="290">
        <f>I5*L7*L7/(D12^3/D5^2)</f>
        <v>2.358991524739122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314</v>
      </c>
      <c r="E10" s="13" t="s">
        <v>19</v>
      </c>
      <c r="F10" s="14" t="s">
        <v>20</v>
      </c>
      <c r="G10" s="40" t="s">
        <v>7</v>
      </c>
      <c r="H10" s="12"/>
      <c r="I10" s="61">
        <v>1.11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8.75</v>
      </c>
      <c r="E11" s="17" t="s">
        <v>22</v>
      </c>
      <c r="F11" s="14"/>
      <c r="G11" s="40" t="s">
        <v>4</v>
      </c>
      <c r="H11" s="12"/>
      <c r="I11" s="61"/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19.5</v>
      </c>
      <c r="E12" s="13" t="s">
        <v>8</v>
      </c>
      <c r="F12" s="14"/>
      <c r="G12" s="40" t="s">
        <v>11</v>
      </c>
      <c r="H12" s="12"/>
      <c r="I12" s="64" t="s">
        <v>552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27.1</v>
      </c>
      <c r="E13" s="13"/>
      <c r="F13" s="14"/>
      <c r="G13" s="49" t="s">
        <v>15</v>
      </c>
      <c r="H13" s="19"/>
      <c r="I13" s="65">
        <v>0.0124</v>
      </c>
      <c r="J13" s="20"/>
      <c r="K13" s="6">
        <v>13</v>
      </c>
      <c r="L13" s="21">
        <f>D5*D5/D12</f>
        <v>27.128205128205128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588</v>
      </c>
      <c r="E14" s="13"/>
      <c r="F14" s="15"/>
      <c r="G14" s="41" t="s">
        <v>17</v>
      </c>
      <c r="H14" s="16"/>
      <c r="I14" s="63">
        <v>0.00271</v>
      </c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/>
      <c r="E15" s="17" t="s">
        <v>26</v>
      </c>
      <c r="F15" s="14" t="s">
        <v>27</v>
      </c>
      <c r="G15" s="66">
        <v>320</v>
      </c>
      <c r="H15" s="22" t="s">
        <v>149</v>
      </c>
      <c r="I15" s="66">
        <v>7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3.06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150</v>
      </c>
      <c r="E17" s="13" t="s">
        <v>32</v>
      </c>
      <c r="F17" s="11"/>
      <c r="G17" s="49" t="s">
        <v>33</v>
      </c>
      <c r="H17" s="19"/>
      <c r="I17" s="67">
        <v>92</v>
      </c>
      <c r="J17" s="43" t="s">
        <v>32</v>
      </c>
      <c r="K17" s="6">
        <v>17</v>
      </c>
      <c r="L17" s="6">
        <v>5.05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34.5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1">
        <f>I10*L17/(D12*D5)</f>
        <v>0.012498327759197325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0.0027441980514759344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144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311</v>
      </c>
      <c r="G21" s="269" t="s">
        <v>601</v>
      </c>
      <c r="H21" s="28"/>
      <c r="J21" s="29"/>
      <c r="K21" s="6">
        <v>21</v>
      </c>
      <c r="U21" s="6" t="s">
        <v>312</v>
      </c>
    </row>
    <row r="22" spans="1:21" ht="13.5" customHeight="1">
      <c r="A22" s="11"/>
      <c r="B22" s="18" t="s">
        <v>47</v>
      </c>
      <c r="C22" s="53" t="s">
        <v>44</v>
      </c>
      <c r="D22" s="18" t="s">
        <v>313</v>
      </c>
      <c r="E22" s="55" t="s">
        <v>44</v>
      </c>
      <c r="F22" s="28" t="s">
        <v>314</v>
      </c>
      <c r="G22" s="225" t="s">
        <v>602</v>
      </c>
      <c r="H22" s="28" t="s">
        <v>315</v>
      </c>
      <c r="I22" s="224" t="s">
        <v>577</v>
      </c>
      <c r="J22" s="29" t="s">
        <v>316</v>
      </c>
      <c r="K22" s="6">
        <v>22</v>
      </c>
      <c r="U22" s="6" t="s">
        <v>317</v>
      </c>
    </row>
    <row r="23" spans="1:11" ht="13.5" customHeight="1">
      <c r="A23" s="11"/>
      <c r="B23" s="18" t="s">
        <v>48</v>
      </c>
      <c r="C23" s="53" t="s">
        <v>44</v>
      </c>
      <c r="D23" s="18" t="s">
        <v>318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319</v>
      </c>
      <c r="E24" s="55" t="s">
        <v>144</v>
      </c>
      <c r="F24" s="30" t="s">
        <v>37</v>
      </c>
      <c r="G24" s="323" t="s">
        <v>604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320</v>
      </c>
      <c r="C25" s="53" t="s">
        <v>44</v>
      </c>
      <c r="D25" s="18" t="s">
        <v>321</v>
      </c>
      <c r="E25" s="55" t="s">
        <v>144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44</v>
      </c>
      <c r="D26" s="18" t="s">
        <v>322</v>
      </c>
      <c r="E26" s="55" t="s">
        <v>144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2100</v>
      </c>
      <c r="E29" s="2" t="s">
        <v>40</v>
      </c>
      <c r="F29" s="3">
        <v>277</v>
      </c>
      <c r="G29" s="5" t="s">
        <v>41</v>
      </c>
      <c r="H29" s="3"/>
      <c r="I29" s="2" t="s">
        <v>42</v>
      </c>
      <c r="J29" s="34">
        <v>0.4479166666666667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L32" sqref="L32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121</v>
      </c>
      <c r="C1" s="38"/>
      <c r="D1" s="2" t="s">
        <v>1</v>
      </c>
      <c r="E1" s="271" t="s">
        <v>122</v>
      </c>
      <c r="F1" s="4"/>
      <c r="G1" s="2" t="s">
        <v>2</v>
      </c>
      <c r="H1" s="2"/>
      <c r="I1" s="270" t="s">
        <v>122</v>
      </c>
      <c r="J1" s="5"/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20</v>
      </c>
      <c r="E5" s="9" t="s">
        <v>5</v>
      </c>
      <c r="F5" s="10" t="s">
        <v>6</v>
      </c>
      <c r="G5" s="39" t="s">
        <v>7</v>
      </c>
      <c r="H5" s="8"/>
      <c r="I5" s="59">
        <v>4</v>
      </c>
      <c r="J5" s="9" t="s">
        <v>8</v>
      </c>
      <c r="K5" s="6">
        <v>5</v>
      </c>
    </row>
    <row r="6" spans="1:11" ht="13.5" customHeight="1">
      <c r="A6" s="11"/>
      <c r="B6" s="12" t="s">
        <v>9</v>
      </c>
      <c r="C6" s="60"/>
      <c r="D6" s="61">
        <v>8</v>
      </c>
      <c r="E6" s="13" t="s">
        <v>5</v>
      </c>
      <c r="F6" s="14"/>
      <c r="G6" s="40" t="s">
        <v>4</v>
      </c>
      <c r="H6" s="12"/>
      <c r="I6" s="61">
        <v>3</v>
      </c>
      <c r="J6" s="13" t="s">
        <v>5</v>
      </c>
      <c r="K6" s="6">
        <v>6</v>
      </c>
    </row>
    <row r="7" spans="1:11" ht="13.5" customHeight="1">
      <c r="A7" s="11"/>
      <c r="B7" s="12" t="s">
        <v>10</v>
      </c>
      <c r="C7" s="60"/>
      <c r="D7" s="61">
        <v>3</v>
      </c>
      <c r="E7" s="13" t="s">
        <v>5</v>
      </c>
      <c r="F7" s="14"/>
      <c r="G7" s="40" t="s">
        <v>11</v>
      </c>
      <c r="H7" s="12"/>
      <c r="I7" s="64" t="s">
        <v>12</v>
      </c>
      <c r="J7" s="13"/>
      <c r="K7" s="6">
        <v>7</v>
      </c>
    </row>
    <row r="8" spans="1:11" ht="13.5" customHeight="1">
      <c r="A8" s="11"/>
      <c r="B8" s="12" t="s">
        <v>13</v>
      </c>
      <c r="C8" s="60"/>
      <c r="D8" s="61">
        <v>40</v>
      </c>
      <c r="E8" s="13" t="s">
        <v>14</v>
      </c>
      <c r="F8" s="14"/>
      <c r="G8" s="40" t="s">
        <v>15</v>
      </c>
      <c r="H8" s="12"/>
      <c r="I8" s="61">
        <v>0.5</v>
      </c>
      <c r="J8" s="13"/>
      <c r="K8" s="6">
        <v>8</v>
      </c>
    </row>
    <row r="9" spans="1:11" ht="13.5" customHeight="1">
      <c r="A9" s="11"/>
      <c r="B9" s="12" t="s">
        <v>16</v>
      </c>
      <c r="C9" s="60"/>
      <c r="D9" s="61">
        <v>100</v>
      </c>
      <c r="E9" s="13" t="s">
        <v>14</v>
      </c>
      <c r="F9" s="15"/>
      <c r="G9" s="41" t="s">
        <v>17</v>
      </c>
      <c r="H9" s="16"/>
      <c r="I9" s="63">
        <v>1</v>
      </c>
      <c r="J9" s="17"/>
      <c r="K9" s="6">
        <v>9</v>
      </c>
    </row>
    <row r="10" spans="1:11" ht="13.5" customHeight="1">
      <c r="A10" s="11"/>
      <c r="B10" s="12" t="s">
        <v>18</v>
      </c>
      <c r="C10" s="60"/>
      <c r="D10" s="61">
        <v>400</v>
      </c>
      <c r="E10" s="13" t="s">
        <v>19</v>
      </c>
      <c r="F10" s="14" t="s">
        <v>20</v>
      </c>
      <c r="G10" s="40" t="s">
        <v>7</v>
      </c>
      <c r="H10" s="12"/>
      <c r="I10" s="61">
        <v>4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5</v>
      </c>
      <c r="E11" s="17" t="s">
        <v>22</v>
      </c>
      <c r="F11" s="14"/>
      <c r="G11" s="40" t="s">
        <v>4</v>
      </c>
      <c r="H11" s="12"/>
      <c r="I11" s="61">
        <v>3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30</v>
      </c>
      <c r="E12" s="13" t="s">
        <v>8</v>
      </c>
      <c r="F12" s="14"/>
      <c r="G12" s="40" t="s">
        <v>11</v>
      </c>
      <c r="H12" s="12"/>
      <c r="I12" s="64" t="s">
        <v>12</v>
      </c>
      <c r="J12" s="13"/>
      <c r="K12" s="6">
        <v>12</v>
      </c>
    </row>
    <row r="13" spans="1:13" ht="13.5" customHeight="1">
      <c r="A13" s="11"/>
      <c r="B13" s="12" t="s">
        <v>24</v>
      </c>
      <c r="C13" s="60"/>
      <c r="D13" s="61">
        <v>13</v>
      </c>
      <c r="E13" s="13"/>
      <c r="F13" s="14"/>
      <c r="G13" s="49" t="s">
        <v>15</v>
      </c>
      <c r="H13" s="19"/>
      <c r="I13" s="65">
        <v>0.2</v>
      </c>
      <c r="J13" s="20"/>
      <c r="K13" s="6">
        <v>13</v>
      </c>
      <c r="L13" s="21">
        <f>D5*D5/D12</f>
        <v>13.333333333333334</v>
      </c>
      <c r="M13" s="223" t="s">
        <v>136</v>
      </c>
    </row>
    <row r="14" spans="1:11" ht="13.5" customHeight="1">
      <c r="A14" s="11"/>
      <c r="B14" s="12" t="s">
        <v>11</v>
      </c>
      <c r="C14" s="60"/>
      <c r="D14" s="64" t="s">
        <v>120</v>
      </c>
      <c r="E14" s="13"/>
      <c r="F14" s="15"/>
      <c r="G14" s="41" t="s">
        <v>17</v>
      </c>
      <c r="H14" s="16"/>
      <c r="I14" s="63">
        <v>1</v>
      </c>
      <c r="J14" s="17"/>
      <c r="K14" s="6">
        <v>14</v>
      </c>
    </row>
    <row r="15" spans="1:11" ht="13.5" customHeight="1">
      <c r="A15" s="15"/>
      <c r="B15" s="16" t="s">
        <v>25</v>
      </c>
      <c r="C15" s="62"/>
      <c r="D15" s="63">
        <v>40</v>
      </c>
      <c r="E15" s="17" t="s">
        <v>26</v>
      </c>
      <c r="F15" s="14" t="s">
        <v>27</v>
      </c>
      <c r="G15" s="66">
        <v>400</v>
      </c>
      <c r="H15" s="22" t="s">
        <v>66</v>
      </c>
      <c r="I15" s="66">
        <v>1</v>
      </c>
      <c r="J15" s="23" t="s">
        <v>65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2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300</v>
      </c>
      <c r="E17" s="13" t="s">
        <v>32</v>
      </c>
      <c r="F17" s="11"/>
      <c r="G17" s="49" t="s">
        <v>33</v>
      </c>
      <c r="H17" s="19"/>
      <c r="I17" s="67">
        <v>100</v>
      </c>
      <c r="J17" s="43" t="s">
        <v>32</v>
      </c>
      <c r="K17" s="6">
        <v>17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40</v>
      </c>
      <c r="E18" s="29" t="s">
        <v>141</v>
      </c>
      <c r="F18" s="11"/>
      <c r="G18" s="276"/>
      <c r="H18" s="277"/>
      <c r="I18" s="278"/>
      <c r="J18" s="279"/>
      <c r="K18" s="6">
        <v>18</v>
      </c>
      <c r="U18" s="28"/>
    </row>
    <row r="19" spans="1:11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</row>
    <row r="20" spans="1:11" ht="13.5" customHeight="1">
      <c r="A20" s="47" t="s">
        <v>35</v>
      </c>
      <c r="B20" s="22" t="s">
        <v>51</v>
      </c>
      <c r="C20" s="52" t="s">
        <v>44</v>
      </c>
      <c r="D20" s="22" t="s">
        <v>52</v>
      </c>
      <c r="E20" s="54" t="s">
        <v>60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57</v>
      </c>
      <c r="B21" s="18" t="s">
        <v>46</v>
      </c>
      <c r="C21" s="53" t="s">
        <v>44</v>
      </c>
      <c r="D21" s="18" t="s">
        <v>125</v>
      </c>
      <c r="E21" s="55" t="s">
        <v>44</v>
      </c>
      <c r="F21" s="28" t="s">
        <v>134</v>
      </c>
      <c r="G21" s="269">
        <v>39234</v>
      </c>
      <c r="H21" s="28"/>
      <c r="J21" s="29"/>
      <c r="K21" s="6">
        <v>21</v>
      </c>
      <c r="U21" s="6" t="s">
        <v>58</v>
      </c>
    </row>
    <row r="22" spans="1:21" ht="13.5" customHeight="1">
      <c r="A22" s="11"/>
      <c r="B22" s="18" t="s">
        <v>47</v>
      </c>
      <c r="C22" s="53" t="s">
        <v>44</v>
      </c>
      <c r="D22" s="18" t="s">
        <v>53</v>
      </c>
      <c r="E22" s="55" t="s">
        <v>44</v>
      </c>
      <c r="F22" s="28" t="s">
        <v>133</v>
      </c>
      <c r="G22" s="225" t="s">
        <v>130</v>
      </c>
      <c r="H22" s="28" t="s">
        <v>132</v>
      </c>
      <c r="I22" s="224" t="s">
        <v>129</v>
      </c>
      <c r="J22" s="29" t="s">
        <v>131</v>
      </c>
      <c r="K22" s="6">
        <v>22</v>
      </c>
      <c r="U22" s="6" t="s">
        <v>59</v>
      </c>
    </row>
    <row r="23" spans="1:11" ht="13.5" customHeight="1">
      <c r="A23" s="11"/>
      <c r="B23" s="18" t="s">
        <v>48</v>
      </c>
      <c r="C23" s="53" t="s">
        <v>44</v>
      </c>
      <c r="D23" s="18" t="s">
        <v>54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55</v>
      </c>
      <c r="E24" s="55" t="s">
        <v>44</v>
      </c>
      <c r="F24" s="30" t="s">
        <v>37</v>
      </c>
      <c r="G24" s="323" t="s">
        <v>138</v>
      </c>
      <c r="H24" s="323"/>
      <c r="I24" s="323"/>
      <c r="J24" s="324"/>
      <c r="K24" s="6">
        <v>24</v>
      </c>
      <c r="U24" s="6" t="s">
        <v>62</v>
      </c>
      <c r="V24" s="6">
        <v>2</v>
      </c>
    </row>
    <row r="25" spans="1:22" ht="13.5" customHeight="1">
      <c r="A25" s="11"/>
      <c r="B25" s="18" t="s">
        <v>115</v>
      </c>
      <c r="C25" s="53" t="s">
        <v>44</v>
      </c>
      <c r="D25" s="18" t="s">
        <v>56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63</v>
      </c>
      <c r="V25" s="6">
        <v>3</v>
      </c>
    </row>
    <row r="26" spans="1:22" ht="13.5" customHeight="1">
      <c r="A26" s="11"/>
      <c r="B26" s="18" t="s">
        <v>50</v>
      </c>
      <c r="C26" s="53" t="s">
        <v>44</v>
      </c>
      <c r="D26" s="18" t="s">
        <v>67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64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500</v>
      </c>
      <c r="E29" s="2" t="s">
        <v>40</v>
      </c>
      <c r="F29" s="3">
        <v>80</v>
      </c>
      <c r="G29" s="5" t="s">
        <v>41</v>
      </c>
      <c r="H29" s="3"/>
      <c r="I29" s="2" t="s">
        <v>42</v>
      </c>
      <c r="J29" s="34">
        <v>0.25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124</v>
      </c>
    </row>
    <row r="35" spans="2:10" ht="12">
      <c r="B35" s="36"/>
      <c r="C35" s="36"/>
      <c r="G35" s="37"/>
      <c r="H35" s="37"/>
      <c r="I35" s="57"/>
      <c r="J35" s="6" t="s">
        <v>123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4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</dataValidations>
  <printOptions/>
  <pageMargins left="0.61" right="0.56" top="0.64" bottom="0.38" header="0.5" footer="0.34"/>
  <pageSetup orientation="landscape" paperSize="9" scale="13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3:L43"/>
  <sheetViews>
    <sheetView workbookViewId="0" topLeftCell="A1">
      <selection activeCell="A11" sqref="A11"/>
    </sheetView>
  </sheetViews>
  <sheetFormatPr defaultColWidth="9.00390625" defaultRowHeight="13.5"/>
  <cols>
    <col min="5" max="5" width="12.00390625" style="0" customWidth="1"/>
    <col min="11" max="11" width="12.00390625" style="0" customWidth="1"/>
  </cols>
  <sheetData>
    <row r="3" spans="2:8" ht="13.5">
      <c r="B3" t="s">
        <v>279</v>
      </c>
      <c r="H3" t="s">
        <v>284</v>
      </c>
    </row>
    <row r="4" spans="2:12" ht="13.5">
      <c r="B4" s="292" t="s">
        <v>272</v>
      </c>
      <c r="C4" s="293"/>
      <c r="D4" s="294"/>
      <c r="E4" s="295"/>
      <c r="F4" s="295" t="s">
        <v>273</v>
      </c>
      <c r="H4" s="292" t="s">
        <v>272</v>
      </c>
      <c r="I4" s="293"/>
      <c r="J4" s="294"/>
      <c r="K4" s="295"/>
      <c r="L4" s="295" t="s">
        <v>273</v>
      </c>
    </row>
    <row r="5" spans="2:12" ht="13.5">
      <c r="B5" s="292" t="s">
        <v>274</v>
      </c>
      <c r="C5" s="293"/>
      <c r="D5" s="294"/>
      <c r="E5" s="295"/>
      <c r="F5" s="295" t="s">
        <v>275</v>
      </c>
      <c r="H5" s="292" t="s">
        <v>274</v>
      </c>
      <c r="I5" s="293"/>
      <c r="J5" s="294"/>
      <c r="K5" s="295"/>
      <c r="L5" s="295" t="s">
        <v>275</v>
      </c>
    </row>
    <row r="6" spans="2:12" ht="13.5">
      <c r="B6" s="292" t="s">
        <v>276</v>
      </c>
      <c r="C6" s="293"/>
      <c r="D6" s="294"/>
      <c r="E6" s="295"/>
      <c r="F6" s="295" t="s">
        <v>275</v>
      </c>
      <c r="H6" s="292" t="s">
        <v>276</v>
      </c>
      <c r="I6" s="293"/>
      <c r="J6" s="294"/>
      <c r="K6" s="295"/>
      <c r="L6" s="295" t="s">
        <v>275</v>
      </c>
    </row>
    <row r="7" spans="2:12" ht="13.5">
      <c r="B7" s="292" t="s">
        <v>277</v>
      </c>
      <c r="C7" s="293"/>
      <c r="D7" s="294"/>
      <c r="E7" s="295"/>
      <c r="F7" s="295" t="s">
        <v>275</v>
      </c>
      <c r="H7" s="292" t="s">
        <v>277</v>
      </c>
      <c r="I7" s="293"/>
      <c r="J7" s="294"/>
      <c r="K7" s="295"/>
      <c r="L7" s="295" t="s">
        <v>275</v>
      </c>
    </row>
    <row r="8" spans="2:12" ht="13.5">
      <c r="B8" s="292" t="s">
        <v>278</v>
      </c>
      <c r="C8" s="293"/>
      <c r="D8" s="294"/>
      <c r="E8" s="295"/>
      <c r="F8" s="295" t="s">
        <v>275</v>
      </c>
      <c r="H8" s="292" t="s">
        <v>278</v>
      </c>
      <c r="I8" s="293"/>
      <c r="J8" s="294"/>
      <c r="K8" s="295"/>
      <c r="L8" s="295" t="s">
        <v>275</v>
      </c>
    </row>
    <row r="9" spans="2:12" ht="13.5">
      <c r="B9" s="296"/>
      <c r="C9" s="296"/>
      <c r="D9" s="296"/>
      <c r="E9" s="296"/>
      <c r="F9" s="296"/>
      <c r="H9" s="296"/>
      <c r="I9" s="296"/>
      <c r="J9" s="296"/>
      <c r="K9" s="296"/>
      <c r="L9" s="296"/>
    </row>
    <row r="10" spans="2:8" ht="13.5">
      <c r="B10" t="s">
        <v>280</v>
      </c>
      <c r="H10" t="s">
        <v>285</v>
      </c>
    </row>
    <row r="11" spans="2:12" ht="13.5">
      <c r="B11" s="292" t="s">
        <v>272</v>
      </c>
      <c r="C11" s="293"/>
      <c r="D11" s="294"/>
      <c r="E11" s="295"/>
      <c r="F11" s="295" t="s">
        <v>273</v>
      </c>
      <c r="H11" s="292" t="s">
        <v>272</v>
      </c>
      <c r="I11" s="293"/>
      <c r="J11" s="294"/>
      <c r="K11" s="295"/>
      <c r="L11" s="295" t="s">
        <v>273</v>
      </c>
    </row>
    <row r="12" spans="2:12" ht="13.5">
      <c r="B12" s="292" t="s">
        <v>274</v>
      </c>
      <c r="C12" s="293"/>
      <c r="D12" s="294"/>
      <c r="E12" s="295"/>
      <c r="F12" s="295" t="s">
        <v>275</v>
      </c>
      <c r="H12" s="292" t="s">
        <v>274</v>
      </c>
      <c r="I12" s="293"/>
      <c r="J12" s="294"/>
      <c r="K12" s="295"/>
      <c r="L12" s="295" t="s">
        <v>275</v>
      </c>
    </row>
    <row r="13" spans="2:12" ht="13.5">
      <c r="B13" s="292" t="s">
        <v>276</v>
      </c>
      <c r="C13" s="293"/>
      <c r="D13" s="294"/>
      <c r="E13" s="295"/>
      <c r="F13" s="295" t="s">
        <v>275</v>
      </c>
      <c r="H13" s="292" t="s">
        <v>276</v>
      </c>
      <c r="I13" s="293"/>
      <c r="J13" s="294"/>
      <c r="K13" s="295"/>
      <c r="L13" s="295" t="s">
        <v>275</v>
      </c>
    </row>
    <row r="14" spans="2:12" ht="13.5">
      <c r="B14" s="292" t="s">
        <v>277</v>
      </c>
      <c r="C14" s="293"/>
      <c r="D14" s="294"/>
      <c r="E14" s="295"/>
      <c r="F14" s="295" t="s">
        <v>275</v>
      </c>
      <c r="H14" s="292" t="s">
        <v>277</v>
      </c>
      <c r="I14" s="293"/>
      <c r="J14" s="294"/>
      <c r="K14" s="295"/>
      <c r="L14" s="295" t="s">
        <v>275</v>
      </c>
    </row>
    <row r="15" spans="2:12" ht="13.5">
      <c r="B15" s="292" t="s">
        <v>278</v>
      </c>
      <c r="C15" s="293"/>
      <c r="D15" s="294"/>
      <c r="E15" s="295"/>
      <c r="F15" s="295" t="s">
        <v>275</v>
      </c>
      <c r="H15" s="292" t="s">
        <v>278</v>
      </c>
      <c r="I15" s="293"/>
      <c r="J15" s="294"/>
      <c r="K15" s="295"/>
      <c r="L15" s="295" t="s">
        <v>275</v>
      </c>
    </row>
    <row r="16" spans="2:12" ht="13.5">
      <c r="B16" s="296"/>
      <c r="C16" s="296"/>
      <c r="D16" s="296"/>
      <c r="E16" s="296"/>
      <c r="F16" s="296"/>
      <c r="H16" s="296"/>
      <c r="I16" s="296"/>
      <c r="J16" s="296"/>
      <c r="K16" s="296"/>
      <c r="L16" s="296"/>
    </row>
    <row r="17" spans="2:8" ht="13.5">
      <c r="B17" t="s">
        <v>281</v>
      </c>
      <c r="H17" t="s">
        <v>286</v>
      </c>
    </row>
    <row r="18" spans="2:12" ht="13.5">
      <c r="B18" s="292" t="s">
        <v>272</v>
      </c>
      <c r="C18" s="293"/>
      <c r="D18" s="294"/>
      <c r="E18" s="295"/>
      <c r="F18" s="295" t="s">
        <v>273</v>
      </c>
      <c r="H18" s="292" t="s">
        <v>272</v>
      </c>
      <c r="I18" s="293"/>
      <c r="J18" s="294"/>
      <c r="K18" s="295"/>
      <c r="L18" s="295" t="s">
        <v>273</v>
      </c>
    </row>
    <row r="19" spans="2:12" ht="13.5">
      <c r="B19" s="292" t="s">
        <v>274</v>
      </c>
      <c r="C19" s="293"/>
      <c r="D19" s="294"/>
      <c r="E19" s="295"/>
      <c r="F19" s="295" t="s">
        <v>275</v>
      </c>
      <c r="H19" s="292" t="s">
        <v>274</v>
      </c>
      <c r="I19" s="293"/>
      <c r="J19" s="294"/>
      <c r="K19" s="295"/>
      <c r="L19" s="295" t="s">
        <v>275</v>
      </c>
    </row>
    <row r="20" spans="2:12" ht="13.5">
      <c r="B20" s="292" t="s">
        <v>276</v>
      </c>
      <c r="C20" s="293"/>
      <c r="D20" s="294"/>
      <c r="E20" s="295"/>
      <c r="F20" s="295" t="s">
        <v>275</v>
      </c>
      <c r="H20" s="292" t="s">
        <v>276</v>
      </c>
      <c r="I20" s="293"/>
      <c r="J20" s="294"/>
      <c r="K20" s="295"/>
      <c r="L20" s="295" t="s">
        <v>275</v>
      </c>
    </row>
    <row r="21" spans="2:12" ht="13.5">
      <c r="B21" s="292" t="s">
        <v>277</v>
      </c>
      <c r="C21" s="293"/>
      <c r="D21" s="294"/>
      <c r="E21" s="295"/>
      <c r="F21" s="295" t="s">
        <v>275</v>
      </c>
      <c r="H21" s="292" t="s">
        <v>277</v>
      </c>
      <c r="I21" s="293"/>
      <c r="J21" s="294"/>
      <c r="K21" s="295"/>
      <c r="L21" s="295" t="s">
        <v>275</v>
      </c>
    </row>
    <row r="22" spans="2:12" ht="13.5">
      <c r="B22" s="292" t="s">
        <v>278</v>
      </c>
      <c r="C22" s="293"/>
      <c r="D22" s="294"/>
      <c r="E22" s="295"/>
      <c r="F22" s="295" t="s">
        <v>275</v>
      </c>
      <c r="H22" s="292" t="s">
        <v>278</v>
      </c>
      <c r="I22" s="293"/>
      <c r="J22" s="294"/>
      <c r="K22" s="295"/>
      <c r="L22" s="295" t="s">
        <v>275</v>
      </c>
    </row>
    <row r="24" spans="2:8" ht="13.5">
      <c r="B24" t="s">
        <v>282</v>
      </c>
      <c r="H24" t="s">
        <v>287</v>
      </c>
    </row>
    <row r="25" spans="2:12" ht="13.5">
      <c r="B25" s="292" t="s">
        <v>272</v>
      </c>
      <c r="C25" s="293"/>
      <c r="D25" s="294"/>
      <c r="E25" s="295"/>
      <c r="F25" s="295" t="s">
        <v>273</v>
      </c>
      <c r="H25" s="292" t="s">
        <v>272</v>
      </c>
      <c r="I25" s="293"/>
      <c r="J25" s="294"/>
      <c r="K25" s="295"/>
      <c r="L25" s="295" t="s">
        <v>273</v>
      </c>
    </row>
    <row r="26" spans="2:12" ht="13.5">
      <c r="B26" s="292" t="s">
        <v>274</v>
      </c>
      <c r="C26" s="293"/>
      <c r="D26" s="294"/>
      <c r="E26" s="295"/>
      <c r="F26" s="295" t="s">
        <v>275</v>
      </c>
      <c r="H26" s="292" t="s">
        <v>274</v>
      </c>
      <c r="I26" s="293"/>
      <c r="J26" s="294"/>
      <c r="K26" s="295"/>
      <c r="L26" s="295" t="s">
        <v>275</v>
      </c>
    </row>
    <row r="27" spans="2:12" ht="13.5">
      <c r="B27" s="292" t="s">
        <v>276</v>
      </c>
      <c r="C27" s="293"/>
      <c r="D27" s="294"/>
      <c r="E27" s="295"/>
      <c r="F27" s="295" t="s">
        <v>275</v>
      </c>
      <c r="H27" s="292" t="s">
        <v>276</v>
      </c>
      <c r="I27" s="293"/>
      <c r="J27" s="294"/>
      <c r="K27" s="295"/>
      <c r="L27" s="295" t="s">
        <v>275</v>
      </c>
    </row>
    <row r="28" spans="2:12" ht="13.5">
      <c r="B28" s="292" t="s">
        <v>277</v>
      </c>
      <c r="C28" s="293"/>
      <c r="D28" s="294"/>
      <c r="E28" s="295"/>
      <c r="F28" s="295" t="s">
        <v>275</v>
      </c>
      <c r="H28" s="292" t="s">
        <v>277</v>
      </c>
      <c r="I28" s="293"/>
      <c r="J28" s="294"/>
      <c r="K28" s="295"/>
      <c r="L28" s="295" t="s">
        <v>275</v>
      </c>
    </row>
    <row r="29" spans="2:12" ht="13.5">
      <c r="B29" s="292" t="s">
        <v>278</v>
      </c>
      <c r="C29" s="293"/>
      <c r="D29" s="294"/>
      <c r="E29" s="295"/>
      <c r="F29" s="295" t="s">
        <v>275</v>
      </c>
      <c r="H29" s="292" t="s">
        <v>278</v>
      </c>
      <c r="I29" s="293"/>
      <c r="J29" s="294"/>
      <c r="K29" s="295"/>
      <c r="L29" s="295" t="s">
        <v>275</v>
      </c>
    </row>
    <row r="30" spans="2:12" ht="13.5">
      <c r="B30" s="296"/>
      <c r="C30" s="296"/>
      <c r="D30" s="296"/>
      <c r="E30" s="296"/>
      <c r="F30" s="296"/>
      <c r="H30" s="296"/>
      <c r="I30" s="296"/>
      <c r="J30" s="296"/>
      <c r="K30" s="296"/>
      <c r="L30" s="296"/>
    </row>
    <row r="31" spans="2:8" ht="13.5">
      <c r="B31" t="s">
        <v>283</v>
      </c>
      <c r="H31" t="s">
        <v>288</v>
      </c>
    </row>
    <row r="32" spans="2:12" ht="13.5">
      <c r="B32" s="292" t="s">
        <v>272</v>
      </c>
      <c r="C32" s="293"/>
      <c r="D32" s="294"/>
      <c r="E32" s="295"/>
      <c r="F32" s="295" t="s">
        <v>273</v>
      </c>
      <c r="H32" s="292" t="s">
        <v>272</v>
      </c>
      <c r="I32" s="293"/>
      <c r="J32" s="294"/>
      <c r="K32" s="295"/>
      <c r="L32" s="295" t="s">
        <v>273</v>
      </c>
    </row>
    <row r="33" spans="2:12" ht="13.5">
      <c r="B33" s="292" t="s">
        <v>274</v>
      </c>
      <c r="C33" s="293"/>
      <c r="D33" s="294"/>
      <c r="E33" s="295"/>
      <c r="F33" s="295" t="s">
        <v>275</v>
      </c>
      <c r="H33" s="292" t="s">
        <v>274</v>
      </c>
      <c r="I33" s="293"/>
      <c r="J33" s="294"/>
      <c r="K33" s="295"/>
      <c r="L33" s="295" t="s">
        <v>275</v>
      </c>
    </row>
    <row r="34" spans="2:12" ht="13.5">
      <c r="B34" s="292" t="s">
        <v>276</v>
      </c>
      <c r="C34" s="293"/>
      <c r="D34" s="294"/>
      <c r="E34" s="295"/>
      <c r="F34" s="295" t="s">
        <v>275</v>
      </c>
      <c r="H34" s="292" t="s">
        <v>276</v>
      </c>
      <c r="I34" s="293"/>
      <c r="J34" s="294"/>
      <c r="K34" s="295"/>
      <c r="L34" s="295" t="s">
        <v>275</v>
      </c>
    </row>
    <row r="35" spans="2:12" ht="13.5">
      <c r="B35" s="292" t="s">
        <v>277</v>
      </c>
      <c r="C35" s="293"/>
      <c r="D35" s="294"/>
      <c r="E35" s="295"/>
      <c r="F35" s="295" t="s">
        <v>275</v>
      </c>
      <c r="H35" s="292" t="s">
        <v>277</v>
      </c>
      <c r="I35" s="293"/>
      <c r="J35" s="294"/>
      <c r="K35" s="295"/>
      <c r="L35" s="295" t="s">
        <v>275</v>
      </c>
    </row>
    <row r="36" spans="2:12" ht="13.5">
      <c r="B36" s="292" t="s">
        <v>278</v>
      </c>
      <c r="C36" s="293"/>
      <c r="D36" s="294"/>
      <c r="E36" s="295"/>
      <c r="F36" s="295" t="s">
        <v>275</v>
      </c>
      <c r="H36" s="292" t="s">
        <v>278</v>
      </c>
      <c r="I36" s="293"/>
      <c r="J36" s="294"/>
      <c r="K36" s="295"/>
      <c r="L36" s="295" t="s">
        <v>275</v>
      </c>
    </row>
    <row r="37" spans="2:12" ht="13.5">
      <c r="B37" s="296"/>
      <c r="C37" s="296"/>
      <c r="D37" s="296"/>
      <c r="E37" s="296"/>
      <c r="F37" s="296"/>
      <c r="H37" s="296"/>
      <c r="I37" s="296"/>
      <c r="J37" s="296"/>
      <c r="K37" s="296"/>
      <c r="L37" s="296"/>
    </row>
    <row r="38" spans="2:8" ht="13.5">
      <c r="B38" t="s">
        <v>289</v>
      </c>
      <c r="H38" t="s">
        <v>290</v>
      </c>
    </row>
    <row r="39" spans="2:12" ht="13.5">
      <c r="B39" s="292" t="s">
        <v>272</v>
      </c>
      <c r="C39" s="293"/>
      <c r="D39" s="294"/>
      <c r="E39" s="295"/>
      <c r="F39" s="295" t="s">
        <v>273</v>
      </c>
      <c r="H39" s="292" t="s">
        <v>272</v>
      </c>
      <c r="I39" s="293"/>
      <c r="J39" s="294"/>
      <c r="K39" s="295"/>
      <c r="L39" s="295" t="s">
        <v>273</v>
      </c>
    </row>
    <row r="40" spans="2:12" ht="13.5">
      <c r="B40" s="292" t="s">
        <v>274</v>
      </c>
      <c r="C40" s="293"/>
      <c r="D40" s="294"/>
      <c r="E40" s="295"/>
      <c r="F40" s="295" t="s">
        <v>275</v>
      </c>
      <c r="H40" s="292" t="s">
        <v>274</v>
      </c>
      <c r="I40" s="293"/>
      <c r="J40" s="294"/>
      <c r="K40" s="295"/>
      <c r="L40" s="295" t="s">
        <v>275</v>
      </c>
    </row>
    <row r="41" spans="2:12" ht="13.5">
      <c r="B41" s="292" t="s">
        <v>276</v>
      </c>
      <c r="C41" s="293"/>
      <c r="D41" s="294"/>
      <c r="E41" s="295"/>
      <c r="F41" s="295" t="s">
        <v>275</v>
      </c>
      <c r="H41" s="292" t="s">
        <v>276</v>
      </c>
      <c r="I41" s="293"/>
      <c r="J41" s="294"/>
      <c r="K41" s="295"/>
      <c r="L41" s="295" t="s">
        <v>275</v>
      </c>
    </row>
    <row r="42" spans="2:12" ht="13.5">
      <c r="B42" s="292" t="s">
        <v>277</v>
      </c>
      <c r="C42" s="293"/>
      <c r="D42" s="294"/>
      <c r="E42" s="295"/>
      <c r="F42" s="295" t="s">
        <v>275</v>
      </c>
      <c r="H42" s="292" t="s">
        <v>277</v>
      </c>
      <c r="I42" s="293"/>
      <c r="J42" s="294"/>
      <c r="K42" s="295"/>
      <c r="L42" s="295" t="s">
        <v>275</v>
      </c>
    </row>
    <row r="43" spans="2:12" ht="13.5">
      <c r="B43" s="292" t="s">
        <v>278</v>
      </c>
      <c r="C43" s="293"/>
      <c r="D43" s="294"/>
      <c r="E43" s="295"/>
      <c r="F43" s="295" t="s">
        <v>275</v>
      </c>
      <c r="H43" s="292" t="s">
        <v>278</v>
      </c>
      <c r="I43" s="293"/>
      <c r="J43" s="294"/>
      <c r="K43" s="295"/>
      <c r="L43" s="295" t="s">
        <v>275</v>
      </c>
    </row>
  </sheetData>
  <printOptions/>
  <pageMargins left="0.75" right="0.75" top="0.58" bottom="0.62" header="0.512" footer="0.512"/>
  <pageSetup horizontalDpi="300" verticalDpi="300" orientation="portrait" paperSize="9" scale="14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L16" sqref="L16:M19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145</v>
      </c>
      <c r="C1" s="38"/>
      <c r="D1" s="2" t="s">
        <v>1</v>
      </c>
      <c r="E1" s="271" t="s">
        <v>175</v>
      </c>
      <c r="F1" s="4"/>
      <c r="G1" s="2" t="s">
        <v>2</v>
      </c>
      <c r="H1" s="2"/>
      <c r="I1" s="270" t="s">
        <v>190</v>
      </c>
      <c r="J1" s="5"/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27.28</v>
      </c>
      <c r="E5" s="9" t="s">
        <v>5</v>
      </c>
      <c r="F5" s="10" t="s">
        <v>6</v>
      </c>
      <c r="G5" s="39" t="s">
        <v>7</v>
      </c>
      <c r="H5" s="8"/>
      <c r="I5" s="59">
        <v>1.948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7.62</v>
      </c>
      <c r="E6" s="13" t="s">
        <v>5</v>
      </c>
      <c r="F6" s="14"/>
      <c r="G6" s="40" t="s">
        <v>4</v>
      </c>
      <c r="H6" s="12"/>
      <c r="I6" s="61">
        <v>3.71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>
        <v>3.37</v>
      </c>
      <c r="E7" s="13" t="s">
        <v>5</v>
      </c>
      <c r="F7" s="14"/>
      <c r="G7" s="40" t="s">
        <v>11</v>
      </c>
      <c r="H7" s="12"/>
      <c r="I7" s="64" t="s">
        <v>12</v>
      </c>
      <c r="J7" s="13"/>
      <c r="K7" s="6">
        <v>7</v>
      </c>
      <c r="L7" s="6">
        <v>4.77</v>
      </c>
      <c r="M7" s="6" t="s">
        <v>224</v>
      </c>
    </row>
    <row r="8" spans="1:13" ht="13.5" customHeight="1">
      <c r="A8" s="11"/>
      <c r="B8" s="12" t="s">
        <v>13</v>
      </c>
      <c r="C8" s="60"/>
      <c r="D8" s="61">
        <v>49.7</v>
      </c>
      <c r="E8" s="13" t="s">
        <v>14</v>
      </c>
      <c r="F8" s="14"/>
      <c r="G8" s="40" t="s">
        <v>15</v>
      </c>
      <c r="H8" s="12"/>
      <c r="I8" s="61">
        <v>0.322</v>
      </c>
      <c r="J8" s="13"/>
      <c r="K8" s="6">
        <v>8</v>
      </c>
      <c r="L8" s="290">
        <f>I5*L7/(D12*D12/D5)</f>
        <v>0.32217064485687325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106.7</v>
      </c>
      <c r="E9" s="13" t="s">
        <v>14</v>
      </c>
      <c r="F9" s="15"/>
      <c r="G9" s="41" t="s">
        <v>17</v>
      </c>
      <c r="H9" s="16"/>
      <c r="I9" s="63" t="s">
        <v>192</v>
      </c>
      <c r="J9" s="17"/>
      <c r="K9" s="6">
        <v>9</v>
      </c>
      <c r="L9" s="290">
        <f>I5*L7*L7/(D12^3/D5^2)</f>
        <v>1.4945685727054383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280</v>
      </c>
      <c r="E10" s="13" t="s">
        <v>19</v>
      </c>
      <c r="F10" s="14" t="s">
        <v>20</v>
      </c>
      <c r="G10" s="40" t="s">
        <v>7</v>
      </c>
      <c r="H10" s="12"/>
      <c r="I10" s="61">
        <v>1.827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6.8</v>
      </c>
      <c r="E11" s="17" t="s">
        <v>22</v>
      </c>
      <c r="F11" s="14"/>
      <c r="G11" s="40" t="s">
        <v>4</v>
      </c>
      <c r="H11" s="12"/>
      <c r="I11" s="61">
        <v>2.9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28.05</v>
      </c>
      <c r="E12" s="13" t="s">
        <v>8</v>
      </c>
      <c r="F12" s="14"/>
      <c r="G12" s="40" t="s">
        <v>11</v>
      </c>
      <c r="H12" s="12"/>
      <c r="I12" s="64" t="s">
        <v>12</v>
      </c>
      <c r="J12" s="13"/>
      <c r="K12" s="6">
        <v>12</v>
      </c>
    </row>
    <row r="13" spans="1:13" ht="13.5" customHeight="1">
      <c r="A13" s="11"/>
      <c r="B13" s="12" t="s">
        <v>24</v>
      </c>
      <c r="C13" s="60"/>
      <c r="D13" s="61">
        <v>26.53</v>
      </c>
      <c r="E13" s="13"/>
      <c r="F13" s="14"/>
      <c r="G13" s="49" t="s">
        <v>15</v>
      </c>
      <c r="H13" s="19"/>
      <c r="I13" s="65">
        <v>0.0134</v>
      </c>
      <c r="J13" s="20"/>
      <c r="K13" s="6">
        <v>13</v>
      </c>
      <c r="L13" s="21">
        <f>D5*D5/D12</f>
        <v>26.531137254901964</v>
      </c>
      <c r="M13" s="223" t="s">
        <v>147</v>
      </c>
    </row>
    <row r="14" spans="1:11" ht="13.5" customHeight="1">
      <c r="A14" s="11"/>
      <c r="B14" s="12" t="s">
        <v>11</v>
      </c>
      <c r="C14" s="60"/>
      <c r="D14" s="64" t="s">
        <v>191</v>
      </c>
      <c r="E14" s="13"/>
      <c r="F14" s="15"/>
      <c r="G14" s="41" t="s">
        <v>17</v>
      </c>
      <c r="H14" s="16"/>
      <c r="I14" s="63" t="s">
        <v>192</v>
      </c>
      <c r="J14" s="17"/>
      <c r="K14" s="6">
        <v>14</v>
      </c>
    </row>
    <row r="15" spans="1:11" ht="13.5" customHeight="1">
      <c r="A15" s="15"/>
      <c r="B15" s="16" t="s">
        <v>25</v>
      </c>
      <c r="C15" s="62"/>
      <c r="D15" s="63">
        <v>34.8</v>
      </c>
      <c r="E15" s="17" t="s">
        <v>26</v>
      </c>
      <c r="F15" s="14" t="s">
        <v>27</v>
      </c>
      <c r="G15" s="66" t="s">
        <v>192</v>
      </c>
      <c r="H15" s="22" t="s">
        <v>149</v>
      </c>
      <c r="I15" s="66" t="s">
        <v>192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2.54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160</v>
      </c>
      <c r="E17" s="13" t="s">
        <v>32</v>
      </c>
      <c r="F17" s="11"/>
      <c r="G17" s="49" t="s">
        <v>33</v>
      </c>
      <c r="H17" s="19"/>
      <c r="I17" s="67" t="s">
        <v>192</v>
      </c>
      <c r="J17" s="43" t="s">
        <v>32</v>
      </c>
      <c r="K17" s="6">
        <v>17</v>
      </c>
      <c r="L17" s="6">
        <v>5.6</v>
      </c>
      <c r="M17" s="6" t="s">
        <v>224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 t="s">
        <v>192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1">
        <f>I10*L17/(D12*D5)</f>
        <v>0.013370552166481094</v>
      </c>
      <c r="M18" s="6" t="s">
        <v>225</v>
      </c>
      <c r="U18" s="28"/>
    </row>
    <row r="19" spans="1:13" ht="13.5" customHeight="1">
      <c r="A19" s="15"/>
      <c r="B19" s="25" t="s">
        <v>152</v>
      </c>
      <c r="C19" s="51" t="s">
        <v>169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0.0027446881280166462</v>
      </c>
      <c r="M19" s="6" t="s">
        <v>226</v>
      </c>
    </row>
    <row r="20" spans="1:11" ht="13.5" customHeight="1">
      <c r="A20" s="47" t="s">
        <v>35</v>
      </c>
      <c r="B20" s="22" t="s">
        <v>153</v>
      </c>
      <c r="C20" s="52" t="s">
        <v>144</v>
      </c>
      <c r="D20" s="22" t="s">
        <v>154</v>
      </c>
      <c r="E20" s="54" t="s">
        <v>176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155</v>
      </c>
      <c r="B21" s="18" t="s">
        <v>46</v>
      </c>
      <c r="C21" s="53" t="s">
        <v>144</v>
      </c>
      <c r="D21" s="18" t="s">
        <v>156</v>
      </c>
      <c r="E21" s="55" t="s">
        <v>44</v>
      </c>
      <c r="F21" s="28" t="s">
        <v>177</v>
      </c>
      <c r="G21" s="269">
        <v>39142</v>
      </c>
      <c r="H21" s="28"/>
      <c r="J21" s="29"/>
      <c r="K21" s="6">
        <v>21</v>
      </c>
      <c r="U21" s="6" t="s">
        <v>178</v>
      </c>
    </row>
    <row r="22" spans="1:21" ht="13.5" customHeight="1">
      <c r="A22" s="11"/>
      <c r="B22" s="18" t="s">
        <v>47</v>
      </c>
      <c r="C22" s="53" t="s">
        <v>44</v>
      </c>
      <c r="D22" s="18" t="s">
        <v>179</v>
      </c>
      <c r="E22" s="55" t="s">
        <v>44</v>
      </c>
      <c r="F22" s="28" t="s">
        <v>180</v>
      </c>
      <c r="G22" s="225" t="s">
        <v>181</v>
      </c>
      <c r="H22" s="28" t="s">
        <v>182</v>
      </c>
      <c r="I22" s="224" t="s">
        <v>129</v>
      </c>
      <c r="J22" s="29" t="s">
        <v>183</v>
      </c>
      <c r="K22" s="6">
        <v>22</v>
      </c>
      <c r="U22" s="6" t="s">
        <v>184</v>
      </c>
    </row>
    <row r="23" spans="1:11" ht="13.5" customHeight="1">
      <c r="A23" s="11"/>
      <c r="B23" s="18" t="s">
        <v>48</v>
      </c>
      <c r="C23" s="53" t="s">
        <v>44</v>
      </c>
      <c r="D23" s="18" t="s">
        <v>185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186</v>
      </c>
      <c r="E24" s="55" t="s">
        <v>44</v>
      </c>
      <c r="F24" s="30" t="s">
        <v>37</v>
      </c>
      <c r="G24" s="323" t="s">
        <v>193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187</v>
      </c>
      <c r="C25" s="53" t="s">
        <v>44</v>
      </c>
      <c r="D25" s="18" t="s">
        <v>188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189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500</v>
      </c>
      <c r="E29" s="2" t="s">
        <v>40</v>
      </c>
      <c r="F29" s="3">
        <v>80</v>
      </c>
      <c r="G29" s="5" t="s">
        <v>41</v>
      </c>
      <c r="H29" s="3"/>
      <c r="I29" s="2" t="s">
        <v>42</v>
      </c>
      <c r="J29" s="34">
        <v>0.25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4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</dataValidations>
  <printOptions/>
  <pageMargins left="0.61" right="0.56" top="0.64" bottom="0.38" header="0.5" footer="0.34"/>
  <pageSetup orientation="landscape" paperSize="9" scale="1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J30" sqref="J30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503</v>
      </c>
      <c r="C1" s="38"/>
      <c r="D1" s="2" t="s">
        <v>1</v>
      </c>
      <c r="E1" s="271" t="s">
        <v>504</v>
      </c>
      <c r="F1" s="4"/>
      <c r="G1" s="2" t="s">
        <v>2</v>
      </c>
      <c r="H1" s="2"/>
      <c r="I1" s="270" t="s">
        <v>408</v>
      </c>
      <c r="J1" s="5"/>
    </row>
    <row r="2" spans="7:10" ht="12">
      <c r="G2" s="35" t="s">
        <v>230</v>
      </c>
      <c r="I2" s="291" t="s">
        <v>231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33</v>
      </c>
      <c r="E5" s="9" t="s">
        <v>5</v>
      </c>
      <c r="F5" s="10" t="s">
        <v>6</v>
      </c>
      <c r="G5" s="39" t="s">
        <v>7</v>
      </c>
      <c r="H5" s="8"/>
      <c r="I5" s="59">
        <v>2.4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6</v>
      </c>
      <c r="E6" s="13" t="s">
        <v>5</v>
      </c>
      <c r="F6" s="14"/>
      <c r="G6" s="40" t="s">
        <v>4</v>
      </c>
      <c r="H6" s="12"/>
      <c r="I6" s="61">
        <v>4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>
        <v>2.5</v>
      </c>
      <c r="E7" s="13" t="s">
        <v>5</v>
      </c>
      <c r="F7" s="14"/>
      <c r="G7" s="40" t="s">
        <v>11</v>
      </c>
      <c r="H7" s="12"/>
      <c r="I7" s="64" t="s">
        <v>552</v>
      </c>
      <c r="J7" s="13"/>
      <c r="K7" s="6">
        <v>7</v>
      </c>
      <c r="L7" s="6">
        <v>4.82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50</v>
      </c>
      <c r="E8" s="13" t="s">
        <v>14</v>
      </c>
      <c r="F8" s="14"/>
      <c r="G8" s="40" t="s">
        <v>15</v>
      </c>
      <c r="H8" s="12"/>
      <c r="I8" s="61">
        <v>0.4</v>
      </c>
      <c r="J8" s="13"/>
      <c r="K8" s="6">
        <v>8</v>
      </c>
      <c r="L8" s="290">
        <f>I5*L7/(D12*D12/D5)</f>
        <v>0.37279687499999997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117</v>
      </c>
      <c r="E9" s="13" t="s">
        <v>14</v>
      </c>
      <c r="F9" s="15"/>
      <c r="G9" s="41" t="s">
        <v>17</v>
      </c>
      <c r="H9" s="16"/>
      <c r="I9" s="63"/>
      <c r="J9" s="17"/>
      <c r="K9" s="6">
        <v>9</v>
      </c>
      <c r="L9" s="290">
        <f>I5*L7*L7/(D12^3/D5^2)</f>
        <v>1.853033466796875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240</v>
      </c>
      <c r="E10" s="13" t="s">
        <v>19</v>
      </c>
      <c r="F10" s="14" t="s">
        <v>20</v>
      </c>
      <c r="G10" s="40" t="s">
        <v>7</v>
      </c>
      <c r="H10" s="12"/>
      <c r="I10" s="61"/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7.4</v>
      </c>
      <c r="E11" s="17" t="s">
        <v>22</v>
      </c>
      <c r="F11" s="14"/>
      <c r="G11" s="40" t="s">
        <v>4</v>
      </c>
      <c r="H11" s="12"/>
      <c r="I11" s="61"/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32</v>
      </c>
      <c r="E12" s="13" t="s">
        <v>8</v>
      </c>
      <c r="F12" s="14"/>
      <c r="G12" s="40" t="s">
        <v>11</v>
      </c>
      <c r="H12" s="12"/>
      <c r="I12" s="64" t="s">
        <v>552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34</v>
      </c>
      <c r="E13" s="13"/>
      <c r="F13" s="14"/>
      <c r="G13" s="49" t="s">
        <v>15</v>
      </c>
      <c r="H13" s="19"/>
      <c r="I13" s="65">
        <v>0.013</v>
      </c>
      <c r="J13" s="20"/>
      <c r="K13" s="6">
        <v>13</v>
      </c>
      <c r="L13" s="21">
        <f>D5*D5/D12</f>
        <v>34.03125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555</v>
      </c>
      <c r="E14" s="13"/>
      <c r="F14" s="15"/>
      <c r="G14" s="41" t="s">
        <v>17</v>
      </c>
      <c r="H14" s="16"/>
      <c r="I14" s="63"/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/>
      <c r="E15" s="17" t="s">
        <v>26</v>
      </c>
      <c r="F15" s="14" t="s">
        <v>27</v>
      </c>
      <c r="G15" s="66">
        <v>300</v>
      </c>
      <c r="H15" s="22" t="s">
        <v>149</v>
      </c>
      <c r="I15" s="66">
        <v>3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</v>
      </c>
      <c r="E16" s="13" t="s">
        <v>5</v>
      </c>
      <c r="F16" s="14"/>
      <c r="G16" s="49" t="s">
        <v>30</v>
      </c>
      <c r="H16" s="19"/>
      <c r="I16" s="57" t="s">
        <v>45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120</v>
      </c>
      <c r="E17" s="13" t="s">
        <v>32</v>
      </c>
      <c r="F17" s="11"/>
      <c r="G17" s="49" t="s">
        <v>33</v>
      </c>
      <c r="H17" s="19"/>
      <c r="I17" s="67"/>
      <c r="J17" s="43" t="s">
        <v>32</v>
      </c>
      <c r="K17" s="6">
        <v>17</v>
      </c>
      <c r="L17" s="6">
        <v>5.36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/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44</v>
      </c>
      <c r="F21" s="28" t="s">
        <v>381</v>
      </c>
      <c r="G21" s="269"/>
      <c r="H21" s="28"/>
      <c r="J21" s="29"/>
      <c r="K21" s="6">
        <v>21</v>
      </c>
      <c r="U21" s="6" t="s">
        <v>382</v>
      </c>
    </row>
    <row r="22" spans="1:21" ht="13.5" customHeight="1">
      <c r="A22" s="11"/>
      <c r="B22" s="18" t="s">
        <v>47</v>
      </c>
      <c r="C22" s="53" t="s">
        <v>44</v>
      </c>
      <c r="D22" s="18" t="s">
        <v>383</v>
      </c>
      <c r="E22" s="55" t="s">
        <v>44</v>
      </c>
      <c r="F22" s="28" t="s">
        <v>384</v>
      </c>
      <c r="G22" s="225" t="s">
        <v>557</v>
      </c>
      <c r="H22" s="28" t="s">
        <v>385</v>
      </c>
      <c r="I22" s="224"/>
      <c r="J22" s="29" t="s">
        <v>386</v>
      </c>
      <c r="K22" s="6">
        <v>22</v>
      </c>
      <c r="U22" s="6" t="s">
        <v>387</v>
      </c>
    </row>
    <row r="23" spans="1:11" ht="13.5" customHeight="1">
      <c r="A23" s="11"/>
      <c r="B23" s="18" t="s">
        <v>48</v>
      </c>
      <c r="C23" s="53" t="s">
        <v>44</v>
      </c>
      <c r="D23" s="18" t="s">
        <v>388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389</v>
      </c>
      <c r="E24" s="55" t="s">
        <v>44</v>
      </c>
      <c r="F24" s="30" t="s">
        <v>37</v>
      </c>
      <c r="G24" s="323" t="s">
        <v>556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390</v>
      </c>
      <c r="C25" s="53" t="s">
        <v>44</v>
      </c>
      <c r="D25" s="18" t="s">
        <v>391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392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22.18</v>
      </c>
      <c r="E29" s="2" t="s">
        <v>40</v>
      </c>
      <c r="F29" s="3">
        <v>2</v>
      </c>
      <c r="G29" s="5" t="s">
        <v>41</v>
      </c>
      <c r="H29" s="3"/>
      <c r="I29" s="2" t="s">
        <v>42</v>
      </c>
      <c r="J29" s="34">
        <v>0.30416666666666664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I23" sqref="I23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00390625" style="6" customWidth="1"/>
    <col min="12" max="12" width="9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505</v>
      </c>
      <c r="C1" s="38"/>
      <c r="D1" s="2" t="s">
        <v>1</v>
      </c>
      <c r="E1" s="271" t="s">
        <v>143</v>
      </c>
      <c r="F1" s="4"/>
      <c r="G1" s="2" t="s">
        <v>2</v>
      </c>
      <c r="H1" s="2"/>
      <c r="I1" s="270" t="s">
        <v>146</v>
      </c>
      <c r="J1" s="5"/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32.3</v>
      </c>
      <c r="E5" s="9" t="s">
        <v>5</v>
      </c>
      <c r="F5" s="10" t="s">
        <v>6</v>
      </c>
      <c r="G5" s="39" t="s">
        <v>7</v>
      </c>
      <c r="H5" s="8"/>
      <c r="I5" s="59">
        <v>1.74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8.38</v>
      </c>
      <c r="E6" s="13" t="s">
        <v>5</v>
      </c>
      <c r="F6" s="14"/>
      <c r="G6" s="40" t="s">
        <v>4</v>
      </c>
      <c r="H6" s="12"/>
      <c r="I6" s="61">
        <v>2.8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>
        <v>3.68</v>
      </c>
      <c r="E7" s="13" t="s">
        <v>5</v>
      </c>
      <c r="F7" s="14"/>
      <c r="G7" s="40" t="s">
        <v>11</v>
      </c>
      <c r="H7" s="12"/>
      <c r="I7" s="64" t="s">
        <v>12</v>
      </c>
      <c r="J7" s="13"/>
      <c r="K7" s="6">
        <v>7</v>
      </c>
      <c r="L7" s="6">
        <v>4.547</v>
      </c>
      <c r="M7" s="6" t="s">
        <v>224</v>
      </c>
    </row>
    <row r="8" spans="1:13" ht="13.5" customHeight="1">
      <c r="A8" s="11"/>
      <c r="B8" s="12" t="s">
        <v>13</v>
      </c>
      <c r="C8" s="60"/>
      <c r="D8" s="61">
        <v>34</v>
      </c>
      <c r="E8" s="13" t="s">
        <v>14</v>
      </c>
      <c r="F8" s="14"/>
      <c r="G8" s="40" t="s">
        <v>15</v>
      </c>
      <c r="H8" s="12"/>
      <c r="I8" s="61">
        <v>0.299</v>
      </c>
      <c r="J8" s="13"/>
      <c r="K8" s="6">
        <v>8</v>
      </c>
      <c r="L8" s="290">
        <f>I5*L7/(D12*D12/D5)</f>
        <v>0.29971675501970346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85</v>
      </c>
      <c r="E9" s="13" t="s">
        <v>14</v>
      </c>
      <c r="F9" s="15"/>
      <c r="G9" s="41" t="s">
        <v>17</v>
      </c>
      <c r="H9" s="16"/>
      <c r="I9" s="63">
        <v>1.508</v>
      </c>
      <c r="J9" s="17"/>
      <c r="K9" s="6">
        <v>9</v>
      </c>
      <c r="L9" s="290">
        <f>I5*L7*L7/(D12^3/D5^2)</f>
        <v>1.5074941899968939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213</v>
      </c>
      <c r="E10" s="13" t="s">
        <v>19</v>
      </c>
      <c r="F10" s="14" t="s">
        <v>20</v>
      </c>
      <c r="G10" s="40" t="s">
        <v>7</v>
      </c>
      <c r="H10" s="12"/>
      <c r="I10" s="61">
        <v>1.85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7.2</v>
      </c>
      <c r="E11" s="17" t="s">
        <v>22</v>
      </c>
      <c r="F11" s="14"/>
      <c r="G11" s="40" t="s">
        <v>4</v>
      </c>
      <c r="H11" s="12"/>
      <c r="I11" s="61">
        <v>2.5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29.2</v>
      </c>
      <c r="E12" s="13" t="s">
        <v>8</v>
      </c>
      <c r="F12" s="14"/>
      <c r="G12" s="40" t="s">
        <v>11</v>
      </c>
      <c r="H12" s="12"/>
      <c r="I12" s="64" t="s">
        <v>481</v>
      </c>
      <c r="J12" s="13"/>
      <c r="K12" s="6">
        <v>12</v>
      </c>
    </row>
    <row r="13" spans="1:13" ht="13.5" customHeight="1">
      <c r="A13" s="11"/>
      <c r="B13" s="12" t="s">
        <v>24</v>
      </c>
      <c r="C13" s="60"/>
      <c r="D13" s="61">
        <v>35</v>
      </c>
      <c r="E13" s="13"/>
      <c r="F13" s="14"/>
      <c r="G13" s="49" t="s">
        <v>15</v>
      </c>
      <c r="H13" s="19"/>
      <c r="I13" s="65">
        <v>0.011</v>
      </c>
      <c r="J13" s="20"/>
      <c r="K13" s="6">
        <v>13</v>
      </c>
      <c r="L13" s="21">
        <f>D5*D5/D12</f>
        <v>35.72910958904109</v>
      </c>
      <c r="M13" s="223" t="s">
        <v>147</v>
      </c>
    </row>
    <row r="14" spans="1:11" ht="13.5" customHeight="1">
      <c r="A14" s="11"/>
      <c r="B14" s="12" t="s">
        <v>11</v>
      </c>
      <c r="C14" s="60"/>
      <c r="D14" s="64" t="s">
        <v>148</v>
      </c>
      <c r="E14" s="13"/>
      <c r="F14" s="15"/>
      <c r="G14" s="41" t="s">
        <v>17</v>
      </c>
      <c r="H14" s="16"/>
      <c r="I14" s="63">
        <v>0.0017</v>
      </c>
      <c r="J14" s="17"/>
      <c r="K14" s="6">
        <v>14</v>
      </c>
    </row>
    <row r="15" spans="1:11" ht="13.5" customHeight="1">
      <c r="A15" s="15"/>
      <c r="B15" s="16" t="s">
        <v>25</v>
      </c>
      <c r="C15" s="62"/>
      <c r="D15" s="63">
        <v>33.2</v>
      </c>
      <c r="E15" s="17" t="s">
        <v>26</v>
      </c>
      <c r="F15" s="14" t="s">
        <v>27</v>
      </c>
      <c r="G15" s="66">
        <v>250</v>
      </c>
      <c r="H15" s="22" t="s">
        <v>149</v>
      </c>
      <c r="I15" s="66">
        <v>60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145</v>
      </c>
      <c r="E17" s="13" t="s">
        <v>32</v>
      </c>
      <c r="F17" s="11"/>
      <c r="G17" s="49" t="s">
        <v>33</v>
      </c>
      <c r="H17" s="19"/>
      <c r="I17" s="67">
        <v>98</v>
      </c>
      <c r="J17" s="43" t="s">
        <v>32</v>
      </c>
      <c r="K17" s="6">
        <v>17</v>
      </c>
      <c r="L17" s="6">
        <v>5.36</v>
      </c>
      <c r="M17" s="6" t="s">
        <v>224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25.2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0.01051359260358794</v>
      </c>
      <c r="M18" s="6" t="s">
        <v>225</v>
      </c>
      <c r="U18" s="28"/>
    </row>
    <row r="19" spans="1:13" ht="13.5" customHeight="1">
      <c r="A19" s="15"/>
      <c r="B19" s="25" t="s">
        <v>152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0.00174467047539416</v>
      </c>
      <c r="M19" s="6" t="s">
        <v>226</v>
      </c>
    </row>
    <row r="20" spans="1:11" ht="13.5" customHeight="1">
      <c r="A20" s="47" t="s">
        <v>35</v>
      </c>
      <c r="B20" s="22" t="s">
        <v>153</v>
      </c>
      <c r="C20" s="52" t="s">
        <v>144</v>
      </c>
      <c r="D20" s="22" t="s">
        <v>154</v>
      </c>
      <c r="E20" s="54" t="s">
        <v>144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155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157</v>
      </c>
      <c r="G21" s="269">
        <v>39165</v>
      </c>
      <c r="H21" s="28"/>
      <c r="J21" s="29"/>
      <c r="K21" s="6">
        <v>21</v>
      </c>
      <c r="U21" s="6" t="s">
        <v>158</v>
      </c>
    </row>
    <row r="22" spans="1:21" ht="13.5" customHeight="1">
      <c r="A22" s="11"/>
      <c r="B22" s="18" t="s">
        <v>47</v>
      </c>
      <c r="C22" s="53" t="s">
        <v>44</v>
      </c>
      <c r="D22" s="18" t="s">
        <v>159</v>
      </c>
      <c r="E22" s="55" t="s">
        <v>144</v>
      </c>
      <c r="F22" s="28" t="s">
        <v>160</v>
      </c>
      <c r="G22" s="225" t="s">
        <v>558</v>
      </c>
      <c r="H22" s="28" t="s">
        <v>161</v>
      </c>
      <c r="I22" s="224" t="s">
        <v>559</v>
      </c>
      <c r="J22" s="29" t="s">
        <v>162</v>
      </c>
      <c r="K22" s="6">
        <v>22</v>
      </c>
      <c r="U22" s="6" t="s">
        <v>163</v>
      </c>
    </row>
    <row r="23" spans="1:11" ht="13.5" customHeight="1">
      <c r="A23" s="11"/>
      <c r="B23" s="18" t="s">
        <v>48</v>
      </c>
      <c r="C23" s="53" t="s">
        <v>144</v>
      </c>
      <c r="D23" s="18" t="s">
        <v>164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165</v>
      </c>
      <c r="E24" s="55" t="s">
        <v>158</v>
      </c>
      <c r="F24" s="30" t="s">
        <v>37</v>
      </c>
      <c r="G24" s="323" t="s">
        <v>546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167</v>
      </c>
      <c r="C25" s="53" t="s">
        <v>44</v>
      </c>
      <c r="D25" s="18" t="s">
        <v>168</v>
      </c>
      <c r="E25" s="55" t="s">
        <v>158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44</v>
      </c>
      <c r="D26" s="18" t="s">
        <v>170</v>
      </c>
      <c r="E26" s="55" t="s">
        <v>158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1390.4</v>
      </c>
      <c r="E29" s="2" t="s">
        <v>40</v>
      </c>
      <c r="F29" s="3">
        <v>618</v>
      </c>
      <c r="G29" s="5" t="s">
        <v>41</v>
      </c>
      <c r="H29" s="3"/>
      <c r="I29" s="2" t="s">
        <v>42</v>
      </c>
      <c r="J29" s="34">
        <v>0.3847222222222222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4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</dataValidations>
  <printOptions/>
  <pageMargins left="0.61" right="0.56" top="0.64" bottom="0.25" header="0.5" footer="0.23"/>
  <pageSetup orientation="landscape" paperSize="9" scale="1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J30" sqref="J30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233</v>
      </c>
      <c r="C1" s="38"/>
      <c r="D1" s="2" t="s">
        <v>1</v>
      </c>
      <c r="E1" s="271" t="s">
        <v>506</v>
      </c>
      <c r="F1" s="4"/>
      <c r="G1" s="2" t="s">
        <v>2</v>
      </c>
      <c r="H1" s="2"/>
      <c r="I1" s="270" t="s">
        <v>229</v>
      </c>
      <c r="J1" s="5"/>
    </row>
    <row r="2" spans="7:10" ht="12">
      <c r="G2" s="35" t="s">
        <v>230</v>
      </c>
      <c r="I2" s="291" t="s">
        <v>231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27.28</v>
      </c>
      <c r="E5" s="9" t="s">
        <v>5</v>
      </c>
      <c r="F5" s="10" t="s">
        <v>6</v>
      </c>
      <c r="G5" s="39" t="s">
        <v>7</v>
      </c>
      <c r="H5" s="8"/>
      <c r="I5" s="59">
        <v>1.948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7.62</v>
      </c>
      <c r="E6" s="13" t="s">
        <v>5</v>
      </c>
      <c r="F6" s="14"/>
      <c r="G6" s="40" t="s">
        <v>4</v>
      </c>
      <c r="H6" s="12"/>
      <c r="I6" s="61">
        <v>3.71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>
        <v>3.369</v>
      </c>
      <c r="E7" s="13" t="s">
        <v>5</v>
      </c>
      <c r="F7" s="14"/>
      <c r="G7" s="40" t="s">
        <v>11</v>
      </c>
      <c r="H7" s="12"/>
      <c r="I7" s="64" t="s">
        <v>12</v>
      </c>
      <c r="J7" s="13"/>
      <c r="K7" s="6">
        <v>7</v>
      </c>
      <c r="L7" s="6">
        <v>4.77</v>
      </c>
      <c r="M7" s="6" t="s">
        <v>224</v>
      </c>
    </row>
    <row r="8" spans="1:13" ht="13.5" customHeight="1">
      <c r="A8" s="11"/>
      <c r="B8" s="12" t="s">
        <v>13</v>
      </c>
      <c r="C8" s="60"/>
      <c r="D8" s="61">
        <v>49.7</v>
      </c>
      <c r="E8" s="13" t="s">
        <v>14</v>
      </c>
      <c r="F8" s="14"/>
      <c r="G8" s="40" t="s">
        <v>15</v>
      </c>
      <c r="H8" s="12"/>
      <c r="I8" s="61">
        <v>0.322</v>
      </c>
      <c r="J8" s="13"/>
      <c r="K8" s="6">
        <v>8</v>
      </c>
      <c r="L8" s="290">
        <f>I5*L7/(D12*D12/D5)</f>
        <v>0.32217064485687325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106.7</v>
      </c>
      <c r="E9" s="13" t="s">
        <v>14</v>
      </c>
      <c r="F9" s="15"/>
      <c r="G9" s="41" t="s">
        <v>17</v>
      </c>
      <c r="H9" s="16"/>
      <c r="I9" s="63">
        <v>1.495</v>
      </c>
      <c r="J9" s="17"/>
      <c r="K9" s="6">
        <v>9</v>
      </c>
      <c r="L9" s="290">
        <f>I5*L7*L7/(D12^3/D5^2)</f>
        <v>1.4945685727054383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280</v>
      </c>
      <c r="E10" s="13" t="s">
        <v>19</v>
      </c>
      <c r="F10" s="14" t="s">
        <v>20</v>
      </c>
      <c r="G10" s="40" t="s">
        <v>7</v>
      </c>
      <c r="H10" s="12"/>
      <c r="I10" s="61">
        <v>1.827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6.8</v>
      </c>
      <c r="E11" s="17" t="s">
        <v>22</v>
      </c>
      <c r="F11" s="14"/>
      <c r="G11" s="40" t="s">
        <v>4</v>
      </c>
      <c r="H11" s="12"/>
      <c r="I11" s="61">
        <v>2.9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28.05</v>
      </c>
      <c r="E12" s="13" t="s">
        <v>8</v>
      </c>
      <c r="F12" s="14"/>
      <c r="G12" s="40" t="s">
        <v>11</v>
      </c>
      <c r="H12" s="12"/>
      <c r="I12" s="64" t="s">
        <v>12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26.53</v>
      </c>
      <c r="E13" s="13"/>
      <c r="F13" s="14"/>
      <c r="G13" s="49" t="s">
        <v>15</v>
      </c>
      <c r="H13" s="19"/>
      <c r="I13" s="65">
        <v>0.0134</v>
      </c>
      <c r="J13" s="20"/>
      <c r="K13" s="6">
        <v>13</v>
      </c>
      <c r="L13" s="21">
        <f>D5*D5/D12</f>
        <v>26.531137254901964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235</v>
      </c>
      <c r="E14" s="13"/>
      <c r="F14" s="15"/>
      <c r="G14" s="41" t="s">
        <v>17</v>
      </c>
      <c r="H14" s="16"/>
      <c r="I14" s="63">
        <v>0.0027</v>
      </c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>
        <v>38.3</v>
      </c>
      <c r="E15" s="17" t="s">
        <v>26</v>
      </c>
      <c r="F15" s="14" t="s">
        <v>27</v>
      </c>
      <c r="G15" s="66">
        <v>280</v>
      </c>
      <c r="H15" s="22" t="s">
        <v>149</v>
      </c>
      <c r="I15" s="66">
        <v>5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3.14</v>
      </c>
      <c r="E16" s="13" t="s">
        <v>5</v>
      </c>
      <c r="F16" s="14"/>
      <c r="G16" s="49" t="s">
        <v>30</v>
      </c>
      <c r="H16" s="19"/>
      <c r="I16" s="57" t="s">
        <v>43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160</v>
      </c>
      <c r="E17" s="13" t="s">
        <v>32</v>
      </c>
      <c r="F17" s="11"/>
      <c r="G17" s="49" t="s">
        <v>33</v>
      </c>
      <c r="H17" s="19"/>
      <c r="I17" s="67">
        <v>80</v>
      </c>
      <c r="J17" s="43" t="s">
        <v>32</v>
      </c>
      <c r="K17" s="6">
        <v>17</v>
      </c>
      <c r="L17" s="6">
        <v>5.6</v>
      </c>
      <c r="M17" s="6" t="s">
        <v>224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30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1">
        <f>I10*L17/(D12*D5)</f>
        <v>0.013370552166481094</v>
      </c>
      <c r="M18" s="6" t="s">
        <v>225</v>
      </c>
      <c r="U18" s="28"/>
    </row>
    <row r="19" spans="1:13" ht="13.5" customHeight="1">
      <c r="A19" s="15"/>
      <c r="B19" s="25" t="s">
        <v>152</v>
      </c>
      <c r="C19" s="51" t="s">
        <v>169</v>
      </c>
      <c r="D19" s="56">
        <v>4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0.0027446881280166462</v>
      </c>
      <c r="M19" s="6" t="s">
        <v>226</v>
      </c>
    </row>
    <row r="20" spans="1:11" ht="13.5" customHeight="1">
      <c r="A20" s="47" t="s">
        <v>35</v>
      </c>
      <c r="B20" s="22" t="s">
        <v>237</v>
      </c>
      <c r="C20" s="52" t="s">
        <v>144</v>
      </c>
      <c r="D20" s="22" t="s">
        <v>238</v>
      </c>
      <c r="E20" s="54" t="s">
        <v>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239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240</v>
      </c>
      <c r="G21" s="269">
        <v>39155</v>
      </c>
      <c r="H21" s="28"/>
      <c r="J21" s="29"/>
      <c r="K21" s="6">
        <v>21</v>
      </c>
      <c r="U21" s="6" t="s">
        <v>241</v>
      </c>
    </row>
    <row r="22" spans="1:21" ht="13.5" customHeight="1">
      <c r="A22" s="11"/>
      <c r="B22" s="18" t="s">
        <v>47</v>
      </c>
      <c r="C22" s="53" t="s">
        <v>44</v>
      </c>
      <c r="D22" s="18" t="s">
        <v>242</v>
      </c>
      <c r="E22" s="55" t="s">
        <v>144</v>
      </c>
      <c r="F22" s="28" t="s">
        <v>243</v>
      </c>
      <c r="G22" s="225" t="s">
        <v>560</v>
      </c>
      <c r="H22" s="28" t="s">
        <v>244</v>
      </c>
      <c r="I22" s="224" t="s">
        <v>561</v>
      </c>
      <c r="J22" s="29" t="s">
        <v>245</v>
      </c>
      <c r="K22" s="6">
        <v>22</v>
      </c>
      <c r="U22" s="6" t="s">
        <v>246</v>
      </c>
    </row>
    <row r="23" spans="1:11" ht="13.5" customHeight="1">
      <c r="A23" s="11"/>
      <c r="B23" s="18" t="s">
        <v>48</v>
      </c>
      <c r="C23" s="53" t="s">
        <v>44</v>
      </c>
      <c r="D23" s="18" t="s">
        <v>247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248</v>
      </c>
      <c r="E24" s="55" t="s">
        <v>144</v>
      </c>
      <c r="F24" s="30" t="s">
        <v>37</v>
      </c>
      <c r="G24" s="323" t="s">
        <v>252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249</v>
      </c>
      <c r="C25" s="53" t="s">
        <v>44</v>
      </c>
      <c r="D25" s="18" t="s">
        <v>250</v>
      </c>
      <c r="E25" s="55" t="s">
        <v>144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251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423.06</v>
      </c>
      <c r="E29" s="2" t="s">
        <v>40</v>
      </c>
      <c r="F29" s="3">
        <v>74</v>
      </c>
      <c r="G29" s="5" t="s">
        <v>41</v>
      </c>
      <c r="H29" s="3"/>
      <c r="I29" s="2" t="s">
        <v>42</v>
      </c>
      <c r="J29" s="34">
        <v>0.3972222222222222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47" bottom="0.38" header="0.37" footer="0.34"/>
  <pageSetup orientation="landscape" paperSize="9" scale="1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L29" sqref="L29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507</v>
      </c>
      <c r="C1" s="38"/>
      <c r="D1" s="2" t="s">
        <v>1</v>
      </c>
      <c r="E1" s="271" t="s">
        <v>508</v>
      </c>
      <c r="F1" s="4"/>
      <c r="G1" s="2" t="s">
        <v>2</v>
      </c>
      <c r="H1" s="2"/>
      <c r="I1" s="270" t="s">
        <v>498</v>
      </c>
      <c r="J1" s="5"/>
    </row>
    <row r="2" spans="7:10" ht="12">
      <c r="G2" s="35" t="s">
        <v>230</v>
      </c>
      <c r="I2" s="291" t="s">
        <v>231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/>
      <c r="E5" s="9" t="s">
        <v>5</v>
      </c>
      <c r="F5" s="10" t="s">
        <v>6</v>
      </c>
      <c r="G5" s="39" t="s">
        <v>7</v>
      </c>
      <c r="H5" s="8"/>
      <c r="I5" s="59"/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/>
      <c r="E6" s="13" t="s">
        <v>5</v>
      </c>
      <c r="F6" s="14"/>
      <c r="G6" s="40" t="s">
        <v>4</v>
      </c>
      <c r="H6" s="12"/>
      <c r="I6" s="61"/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/>
      <c r="E7" s="13" t="s">
        <v>5</v>
      </c>
      <c r="F7" s="14"/>
      <c r="G7" s="40" t="s">
        <v>11</v>
      </c>
      <c r="H7" s="12"/>
      <c r="I7" s="64"/>
      <c r="J7" s="13"/>
      <c r="K7" s="6">
        <v>7</v>
      </c>
      <c r="L7" s="6">
        <v>4.82</v>
      </c>
      <c r="M7" s="6" t="s">
        <v>307</v>
      </c>
    </row>
    <row r="8" spans="1:13" ht="13.5" customHeight="1">
      <c r="A8" s="11"/>
      <c r="B8" s="12" t="s">
        <v>13</v>
      </c>
      <c r="C8" s="60"/>
      <c r="D8" s="61"/>
      <c r="E8" s="13" t="s">
        <v>14</v>
      </c>
      <c r="F8" s="14"/>
      <c r="G8" s="40" t="s">
        <v>15</v>
      </c>
      <c r="H8" s="12"/>
      <c r="I8" s="61"/>
      <c r="J8" s="13"/>
      <c r="K8" s="6">
        <v>8</v>
      </c>
      <c r="L8" s="290" t="e">
        <f>I5*L7/(D12*D12/D5)</f>
        <v>#DIV/0!</v>
      </c>
      <c r="M8" s="6" t="s">
        <v>225</v>
      </c>
    </row>
    <row r="9" spans="1:13" ht="13.5" customHeight="1">
      <c r="A9" s="11"/>
      <c r="B9" s="12" t="s">
        <v>16</v>
      </c>
      <c r="C9" s="60"/>
      <c r="D9" s="61"/>
      <c r="E9" s="13" t="s">
        <v>14</v>
      </c>
      <c r="F9" s="15"/>
      <c r="G9" s="41" t="s">
        <v>17</v>
      </c>
      <c r="H9" s="16"/>
      <c r="I9" s="63"/>
      <c r="J9" s="17"/>
      <c r="K9" s="6">
        <v>9</v>
      </c>
      <c r="L9" s="290" t="e">
        <f>I5*L7*L7/(D12^3/D5^2)</f>
        <v>#DIV/0!</v>
      </c>
      <c r="M9" s="6" t="s">
        <v>226</v>
      </c>
    </row>
    <row r="10" spans="1:11" ht="13.5" customHeight="1">
      <c r="A10" s="11"/>
      <c r="B10" s="12" t="s">
        <v>18</v>
      </c>
      <c r="C10" s="60"/>
      <c r="D10" s="61"/>
      <c r="E10" s="13" t="s">
        <v>19</v>
      </c>
      <c r="F10" s="14" t="s">
        <v>20</v>
      </c>
      <c r="G10" s="40" t="s">
        <v>7</v>
      </c>
      <c r="H10" s="12"/>
      <c r="I10" s="61"/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/>
      <c r="E11" s="17" t="s">
        <v>22</v>
      </c>
      <c r="F11" s="14"/>
      <c r="G11" s="40" t="s">
        <v>4</v>
      </c>
      <c r="H11" s="12"/>
      <c r="I11" s="61"/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/>
      <c r="E12" s="13" t="s">
        <v>8</v>
      </c>
      <c r="F12" s="14"/>
      <c r="G12" s="40" t="s">
        <v>11</v>
      </c>
      <c r="H12" s="12"/>
      <c r="I12" s="64"/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/>
      <c r="E13" s="13"/>
      <c r="F13" s="14"/>
      <c r="G13" s="49" t="s">
        <v>15</v>
      </c>
      <c r="H13" s="19"/>
      <c r="I13" s="65"/>
      <c r="J13" s="20"/>
      <c r="K13" s="6">
        <v>13</v>
      </c>
      <c r="L13" s="21" t="e">
        <f>D5*D5/D12</f>
        <v>#DIV/0!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/>
      <c r="E14" s="13"/>
      <c r="F14" s="15"/>
      <c r="G14" s="41" t="s">
        <v>17</v>
      </c>
      <c r="H14" s="16"/>
      <c r="I14" s="63"/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/>
      <c r="E15" s="17" t="s">
        <v>26</v>
      </c>
      <c r="F15" s="14" t="s">
        <v>27</v>
      </c>
      <c r="G15" s="66"/>
      <c r="H15" s="22" t="s">
        <v>149</v>
      </c>
      <c r="I15" s="66"/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/>
      <c r="E16" s="13" t="s">
        <v>5</v>
      </c>
      <c r="F16" s="14"/>
      <c r="G16" s="49" t="s">
        <v>30</v>
      </c>
      <c r="H16" s="19"/>
      <c r="I16" s="57" t="s">
        <v>45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/>
      <c r="E17" s="13" t="s">
        <v>32</v>
      </c>
      <c r="F17" s="11"/>
      <c r="G17" s="49" t="s">
        <v>33</v>
      </c>
      <c r="H17" s="19"/>
      <c r="I17" s="67"/>
      <c r="J17" s="43" t="s">
        <v>32</v>
      </c>
      <c r="K17" s="6">
        <v>17</v>
      </c>
      <c r="L17" s="6">
        <v>5.36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/>
      <c r="E18" s="29" t="s">
        <v>151</v>
      </c>
      <c r="F18" s="11"/>
      <c r="G18" s="276"/>
      <c r="H18" s="277"/>
      <c r="I18" s="278"/>
      <c r="J18" s="279"/>
      <c r="K18" s="6">
        <v>18</v>
      </c>
      <c r="L18" s="290" t="e">
        <f>I10*L17/(D12*D5)</f>
        <v>#DIV/0!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 t="e">
        <f>I10*L17*L17/(D12*D5^2)</f>
        <v>#DIV/0!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44</v>
      </c>
      <c r="D20" s="22" t="s">
        <v>309</v>
      </c>
      <c r="E20" s="54" t="s">
        <v>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44</v>
      </c>
      <c r="D21" s="18" t="s">
        <v>156</v>
      </c>
      <c r="E21" s="55" t="s">
        <v>44</v>
      </c>
      <c r="F21" s="28" t="s">
        <v>381</v>
      </c>
      <c r="G21" s="269"/>
      <c r="H21" s="28"/>
      <c r="J21" s="29"/>
      <c r="K21" s="6">
        <v>21</v>
      </c>
      <c r="U21" s="6" t="s">
        <v>382</v>
      </c>
    </row>
    <row r="22" spans="1:21" ht="13.5" customHeight="1">
      <c r="A22" s="11"/>
      <c r="B22" s="18" t="s">
        <v>47</v>
      </c>
      <c r="C22" s="53" t="s">
        <v>44</v>
      </c>
      <c r="D22" s="18" t="s">
        <v>383</v>
      </c>
      <c r="E22" s="55" t="s">
        <v>44</v>
      </c>
      <c r="F22" s="28" t="s">
        <v>384</v>
      </c>
      <c r="G22" s="225"/>
      <c r="H22" s="28" t="s">
        <v>385</v>
      </c>
      <c r="I22" s="224"/>
      <c r="J22" s="29" t="s">
        <v>386</v>
      </c>
      <c r="K22" s="6">
        <v>22</v>
      </c>
      <c r="U22" s="6" t="s">
        <v>387</v>
      </c>
    </row>
    <row r="23" spans="1:11" ht="13.5" customHeight="1">
      <c r="A23" s="11"/>
      <c r="B23" s="18" t="s">
        <v>48</v>
      </c>
      <c r="C23" s="53" t="s">
        <v>44</v>
      </c>
      <c r="D23" s="18" t="s">
        <v>388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389</v>
      </c>
      <c r="E24" s="55" t="s">
        <v>44</v>
      </c>
      <c r="F24" s="30" t="s">
        <v>37</v>
      </c>
      <c r="G24" s="323" t="s">
        <v>605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390</v>
      </c>
      <c r="C25" s="53" t="s">
        <v>44</v>
      </c>
      <c r="D25" s="18" t="s">
        <v>391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44</v>
      </c>
      <c r="D26" s="18" t="s">
        <v>392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 t="s">
        <v>562</v>
      </c>
      <c r="E29" s="2" t="s">
        <v>40</v>
      </c>
      <c r="F29" s="3"/>
      <c r="G29" s="5" t="s">
        <v>41</v>
      </c>
      <c r="H29" s="3"/>
      <c r="I29" s="2" t="s">
        <v>42</v>
      </c>
      <c r="J29" s="34"/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I7" sqref="I7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271</v>
      </c>
      <c r="C1" s="38"/>
      <c r="D1" s="2" t="s">
        <v>1</v>
      </c>
      <c r="E1" s="271" t="s">
        <v>253</v>
      </c>
      <c r="F1" s="4"/>
      <c r="G1" s="2" t="s">
        <v>2</v>
      </c>
      <c r="H1" s="2"/>
      <c r="I1" s="270" t="s">
        <v>254</v>
      </c>
      <c r="J1" s="5"/>
    </row>
    <row r="2" spans="7:10" ht="12">
      <c r="G2" s="35" t="s">
        <v>230</v>
      </c>
      <c r="I2" s="291" t="s">
        <v>231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30</v>
      </c>
      <c r="E5" s="9" t="s">
        <v>5</v>
      </c>
      <c r="F5" s="10" t="s">
        <v>6</v>
      </c>
      <c r="G5" s="39" t="s">
        <v>7</v>
      </c>
      <c r="H5" s="8"/>
      <c r="I5" s="59">
        <v>2.3</v>
      </c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>
        <v>7.4</v>
      </c>
      <c r="E6" s="13" t="s">
        <v>5</v>
      </c>
      <c r="F6" s="14"/>
      <c r="G6" s="40" t="s">
        <v>4</v>
      </c>
      <c r="H6" s="12"/>
      <c r="I6" s="61">
        <v>3.9</v>
      </c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/>
      <c r="E7" s="13" t="s">
        <v>5</v>
      </c>
      <c r="F7" s="14"/>
      <c r="G7" s="40" t="s">
        <v>11</v>
      </c>
      <c r="H7" s="12"/>
      <c r="I7" s="64" t="s">
        <v>12</v>
      </c>
      <c r="J7" s="13"/>
      <c r="K7" s="6">
        <v>7</v>
      </c>
      <c r="L7" s="6">
        <v>4.82</v>
      </c>
      <c r="M7" s="6" t="s">
        <v>224</v>
      </c>
    </row>
    <row r="8" spans="1:13" ht="13.5" customHeight="1">
      <c r="A8" s="11"/>
      <c r="B8" s="12" t="s">
        <v>13</v>
      </c>
      <c r="C8" s="60"/>
      <c r="D8" s="61">
        <v>37</v>
      </c>
      <c r="E8" s="13" t="s">
        <v>14</v>
      </c>
      <c r="F8" s="14"/>
      <c r="G8" s="40" t="s">
        <v>15</v>
      </c>
      <c r="H8" s="12"/>
      <c r="I8" s="61">
        <v>0.34</v>
      </c>
      <c r="J8" s="13"/>
      <c r="K8" s="6">
        <v>8</v>
      </c>
      <c r="L8" s="290">
        <f>I5*L7/(D12*D12/D5)</f>
        <v>0.33990898149541143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100</v>
      </c>
      <c r="E9" s="13" t="s">
        <v>14</v>
      </c>
      <c r="F9" s="15"/>
      <c r="G9" s="41" t="s">
        <v>17</v>
      </c>
      <c r="H9" s="16"/>
      <c r="I9" s="63">
        <v>1.571</v>
      </c>
      <c r="J9" s="17"/>
      <c r="K9" s="6">
        <v>9</v>
      </c>
      <c r="L9" s="290">
        <f>I5*L7*L7/(D12^3/D5^2)</f>
        <v>1.5713183735369725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280</v>
      </c>
      <c r="E10" s="13" t="s">
        <v>19</v>
      </c>
      <c r="F10" s="14" t="s">
        <v>20</v>
      </c>
      <c r="G10" s="40" t="s">
        <v>7</v>
      </c>
      <c r="H10" s="12"/>
      <c r="I10" s="61">
        <v>2.3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7</v>
      </c>
      <c r="E11" s="17" t="s">
        <v>22</v>
      </c>
      <c r="F11" s="14"/>
      <c r="G11" s="40" t="s">
        <v>4</v>
      </c>
      <c r="H11" s="12"/>
      <c r="I11" s="61">
        <v>3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31.28</v>
      </c>
      <c r="E12" s="13" t="s">
        <v>8</v>
      </c>
      <c r="F12" s="14"/>
      <c r="G12" s="40" t="s">
        <v>11</v>
      </c>
      <c r="H12" s="12"/>
      <c r="I12" s="64" t="s">
        <v>12</v>
      </c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>
        <v>28.78</v>
      </c>
      <c r="E13" s="13"/>
      <c r="F13" s="14"/>
      <c r="G13" s="49" t="s">
        <v>15</v>
      </c>
      <c r="H13" s="19"/>
      <c r="I13" s="65">
        <v>0.013</v>
      </c>
      <c r="J13" s="20"/>
      <c r="K13" s="6">
        <v>13</v>
      </c>
      <c r="L13" s="21">
        <f>D5*D5/D12</f>
        <v>28.77237851662404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255</v>
      </c>
      <c r="E14" s="13"/>
      <c r="F14" s="15"/>
      <c r="G14" s="41" t="s">
        <v>17</v>
      </c>
      <c r="H14" s="16"/>
      <c r="I14" s="63">
        <v>0.0023</v>
      </c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/>
      <c r="E15" s="17" t="s">
        <v>26</v>
      </c>
      <c r="F15" s="14" t="s">
        <v>27</v>
      </c>
      <c r="G15" s="66">
        <v>300</v>
      </c>
      <c r="H15" s="22" t="s">
        <v>149</v>
      </c>
      <c r="I15" s="66">
        <v>20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2.7</v>
      </c>
      <c r="E16" s="13" t="s">
        <v>5</v>
      </c>
      <c r="F16" s="14"/>
      <c r="G16" s="49" t="s">
        <v>30</v>
      </c>
      <c r="H16" s="19"/>
      <c r="I16" s="57" t="s">
        <v>45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175</v>
      </c>
      <c r="E17" s="13" t="s">
        <v>32</v>
      </c>
      <c r="F17" s="11"/>
      <c r="G17" s="49" t="s">
        <v>33</v>
      </c>
      <c r="H17" s="19"/>
      <c r="I17" s="67">
        <v>90</v>
      </c>
      <c r="J17" s="43" t="s">
        <v>32</v>
      </c>
      <c r="K17" s="6">
        <v>17</v>
      </c>
      <c r="L17" s="6">
        <v>5.36</v>
      </c>
      <c r="M17" s="6" t="s">
        <v>224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40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0.013137254901960783</v>
      </c>
      <c r="M18" s="6" t="s">
        <v>225</v>
      </c>
      <c r="U18" s="28"/>
    </row>
    <row r="19" spans="1:13" ht="13.5" customHeight="1">
      <c r="A19" s="15"/>
      <c r="B19" s="25" t="s">
        <v>152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0.00234718954248366</v>
      </c>
      <c r="M19" s="6" t="s">
        <v>226</v>
      </c>
    </row>
    <row r="20" spans="1:11" ht="13.5" customHeight="1">
      <c r="A20" s="47" t="s">
        <v>35</v>
      </c>
      <c r="B20" s="22" t="s">
        <v>153</v>
      </c>
      <c r="C20" s="52" t="s">
        <v>144</v>
      </c>
      <c r="D20" s="22" t="s">
        <v>154</v>
      </c>
      <c r="E20" s="54" t="s">
        <v>144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155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256</v>
      </c>
      <c r="G21" s="269">
        <v>39169</v>
      </c>
      <c r="H21" s="28"/>
      <c r="J21" s="29"/>
      <c r="K21" s="6">
        <v>21</v>
      </c>
      <c r="U21" s="6" t="s">
        <v>257</v>
      </c>
    </row>
    <row r="22" spans="1:21" ht="13.5" customHeight="1">
      <c r="A22" s="11"/>
      <c r="B22" s="18" t="s">
        <v>47</v>
      </c>
      <c r="C22" s="53" t="s">
        <v>44</v>
      </c>
      <c r="D22" s="18" t="s">
        <v>258</v>
      </c>
      <c r="E22" s="55" t="s">
        <v>44</v>
      </c>
      <c r="F22" s="28" t="s">
        <v>259</v>
      </c>
      <c r="G22" s="225"/>
      <c r="H22" s="28" t="s">
        <v>260</v>
      </c>
      <c r="I22" s="224"/>
      <c r="J22" s="29" t="s">
        <v>261</v>
      </c>
      <c r="K22" s="6">
        <v>22</v>
      </c>
      <c r="U22" s="6" t="s">
        <v>262</v>
      </c>
    </row>
    <row r="23" spans="1:11" ht="13.5" customHeight="1">
      <c r="A23" s="11"/>
      <c r="B23" s="18" t="s">
        <v>48</v>
      </c>
      <c r="C23" s="53" t="s">
        <v>44</v>
      </c>
      <c r="D23" s="18" t="s">
        <v>263</v>
      </c>
      <c r="E23" s="55" t="s">
        <v>144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264</v>
      </c>
      <c r="E24" s="55" t="s">
        <v>44</v>
      </c>
      <c r="F24" s="30" t="s">
        <v>37</v>
      </c>
      <c r="G24" s="323" t="s">
        <v>265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266</v>
      </c>
      <c r="C25" s="53" t="s">
        <v>44</v>
      </c>
      <c r="D25" s="18" t="s">
        <v>267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268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1905.2</v>
      </c>
      <c r="E29" s="2" t="s">
        <v>40</v>
      </c>
      <c r="F29" s="3">
        <v>317</v>
      </c>
      <c r="G29" s="5" t="s">
        <v>41</v>
      </c>
      <c r="H29" s="3"/>
      <c r="I29" s="2" t="s">
        <v>42</v>
      </c>
      <c r="J29" s="34">
        <v>0.4069444444444445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G23" sqref="G23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1" width="9.125" style="6" bestFit="1" customWidth="1"/>
    <col min="12" max="12" width="12.625" style="6" bestFit="1" customWidth="1"/>
    <col min="13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509</v>
      </c>
      <c r="C1" s="38"/>
      <c r="D1" s="2" t="s">
        <v>1</v>
      </c>
      <c r="E1" s="271" t="s">
        <v>510</v>
      </c>
      <c r="F1" s="4"/>
      <c r="G1" s="2" t="s">
        <v>2</v>
      </c>
      <c r="H1" s="2"/>
      <c r="I1" s="270" t="s">
        <v>340</v>
      </c>
      <c r="J1" s="5"/>
    </row>
    <row r="2" spans="7:10" ht="12">
      <c r="G2" s="35" t="s">
        <v>230</v>
      </c>
      <c r="I2" s="291" t="s">
        <v>231</v>
      </c>
      <c r="J2" s="6" t="s">
        <v>232</v>
      </c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28</v>
      </c>
      <c r="E5" s="9" t="s">
        <v>5</v>
      </c>
      <c r="F5" s="10" t="s">
        <v>6</v>
      </c>
      <c r="G5" s="39" t="s">
        <v>7</v>
      </c>
      <c r="H5" s="8"/>
      <c r="I5" s="59"/>
      <c r="J5" s="9" t="s">
        <v>8</v>
      </c>
      <c r="K5" s="6">
        <v>5</v>
      </c>
    </row>
    <row r="6" spans="1:13" ht="13.5" customHeight="1">
      <c r="A6" s="11"/>
      <c r="B6" s="12" t="s">
        <v>9</v>
      </c>
      <c r="C6" s="60"/>
      <c r="D6" s="61"/>
      <c r="E6" s="13" t="s">
        <v>5</v>
      </c>
      <c r="F6" s="14"/>
      <c r="G6" s="40" t="s">
        <v>4</v>
      </c>
      <c r="H6" s="12"/>
      <c r="I6" s="61"/>
      <c r="J6" s="13" t="s">
        <v>5</v>
      </c>
      <c r="K6" s="6">
        <v>6</v>
      </c>
      <c r="L6" s="35" t="s">
        <v>227</v>
      </c>
      <c r="M6" s="6" t="s">
        <v>223</v>
      </c>
    </row>
    <row r="7" spans="1:13" ht="13.5" customHeight="1">
      <c r="A7" s="11"/>
      <c r="B7" s="12" t="s">
        <v>10</v>
      </c>
      <c r="C7" s="60"/>
      <c r="D7" s="61"/>
      <c r="E7" s="13" t="s">
        <v>5</v>
      </c>
      <c r="F7" s="14"/>
      <c r="G7" s="40" t="s">
        <v>11</v>
      </c>
      <c r="H7" s="12"/>
      <c r="I7" s="64"/>
      <c r="J7" s="13"/>
      <c r="K7" s="6">
        <v>7</v>
      </c>
      <c r="L7" s="6">
        <v>4.82</v>
      </c>
      <c r="M7" s="6" t="s">
        <v>307</v>
      </c>
    </row>
    <row r="8" spans="1:13" ht="13.5" customHeight="1">
      <c r="A8" s="11"/>
      <c r="B8" s="12" t="s">
        <v>13</v>
      </c>
      <c r="C8" s="60"/>
      <c r="D8" s="61">
        <v>58.6</v>
      </c>
      <c r="E8" s="13" t="s">
        <v>14</v>
      </c>
      <c r="F8" s="14"/>
      <c r="G8" s="40" t="s">
        <v>15</v>
      </c>
      <c r="H8" s="12"/>
      <c r="I8" s="61">
        <v>0.4</v>
      </c>
      <c r="J8" s="13"/>
      <c r="K8" s="6">
        <v>8</v>
      </c>
      <c r="L8" s="290">
        <f>I5*L7/(D12*D12/D5)</f>
        <v>0</v>
      </c>
      <c r="M8" s="6" t="s">
        <v>225</v>
      </c>
    </row>
    <row r="9" spans="1:13" ht="13.5" customHeight="1">
      <c r="A9" s="11"/>
      <c r="B9" s="12" t="s">
        <v>16</v>
      </c>
      <c r="C9" s="60"/>
      <c r="D9" s="61">
        <v>103.6</v>
      </c>
      <c r="E9" s="13" t="s">
        <v>14</v>
      </c>
      <c r="F9" s="15"/>
      <c r="G9" s="41" t="s">
        <v>17</v>
      </c>
      <c r="H9" s="16"/>
      <c r="I9" s="63"/>
      <c r="J9" s="17"/>
      <c r="K9" s="6">
        <v>9</v>
      </c>
      <c r="L9" s="290">
        <f>I5*L7*L7/(D12^3/D5^2)</f>
        <v>0</v>
      </c>
      <c r="M9" s="6" t="s">
        <v>226</v>
      </c>
    </row>
    <row r="10" spans="1:11" ht="13.5" customHeight="1">
      <c r="A10" s="11"/>
      <c r="B10" s="12" t="s">
        <v>18</v>
      </c>
      <c r="C10" s="60"/>
      <c r="D10" s="61">
        <v>200</v>
      </c>
      <c r="E10" s="13" t="s">
        <v>19</v>
      </c>
      <c r="F10" s="14" t="s">
        <v>20</v>
      </c>
      <c r="G10" s="40" t="s">
        <v>7</v>
      </c>
      <c r="H10" s="12"/>
      <c r="I10" s="61"/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8</v>
      </c>
      <c r="E11" s="17" t="s">
        <v>22</v>
      </c>
      <c r="F11" s="14"/>
      <c r="G11" s="40" t="s">
        <v>4</v>
      </c>
      <c r="H11" s="12"/>
      <c r="I11" s="61"/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28</v>
      </c>
      <c r="E12" s="13" t="s">
        <v>8</v>
      </c>
      <c r="F12" s="14"/>
      <c r="G12" s="40" t="s">
        <v>11</v>
      </c>
      <c r="H12" s="12"/>
      <c r="I12" s="64"/>
      <c r="J12" s="13"/>
      <c r="K12" s="6">
        <v>12</v>
      </c>
    </row>
    <row r="13" spans="1:21" ht="13.5" customHeight="1">
      <c r="A13" s="11"/>
      <c r="B13" s="12" t="s">
        <v>24</v>
      </c>
      <c r="C13" s="60"/>
      <c r="D13" s="61"/>
      <c r="E13" s="13"/>
      <c r="F13" s="14"/>
      <c r="G13" s="49" t="s">
        <v>15</v>
      </c>
      <c r="H13" s="19"/>
      <c r="I13" s="65">
        <v>0.013</v>
      </c>
      <c r="J13" s="20"/>
      <c r="K13" s="6">
        <v>13</v>
      </c>
      <c r="L13" s="21">
        <f>D5*D5/D12</f>
        <v>28</v>
      </c>
      <c r="M13" s="223" t="s">
        <v>147</v>
      </c>
      <c r="U13" s="6" t="s">
        <v>234</v>
      </c>
    </row>
    <row r="14" spans="1:21" ht="13.5" customHeight="1">
      <c r="A14" s="11"/>
      <c r="B14" s="12" t="s">
        <v>11</v>
      </c>
      <c r="C14" s="60"/>
      <c r="D14" s="64" t="s">
        <v>563</v>
      </c>
      <c r="E14" s="13"/>
      <c r="F14" s="15"/>
      <c r="G14" s="41" t="s">
        <v>17</v>
      </c>
      <c r="H14" s="16"/>
      <c r="I14" s="63"/>
      <c r="J14" s="17"/>
      <c r="K14" s="6">
        <v>14</v>
      </c>
      <c r="U14" s="6" t="s">
        <v>236</v>
      </c>
    </row>
    <row r="15" spans="1:11" ht="13.5" customHeight="1">
      <c r="A15" s="15"/>
      <c r="B15" s="16" t="s">
        <v>25</v>
      </c>
      <c r="C15" s="62"/>
      <c r="D15" s="63"/>
      <c r="E15" s="17" t="s">
        <v>26</v>
      </c>
      <c r="F15" s="14" t="s">
        <v>27</v>
      </c>
      <c r="G15" s="66"/>
      <c r="H15" s="22" t="s">
        <v>149</v>
      </c>
      <c r="I15" s="66"/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>
        <v>3</v>
      </c>
      <c r="E16" s="13" t="s">
        <v>5</v>
      </c>
      <c r="F16" s="14"/>
      <c r="G16" s="49" t="s">
        <v>30</v>
      </c>
      <c r="H16" s="19"/>
      <c r="I16" s="57" t="s">
        <v>45</v>
      </c>
      <c r="J16" s="43"/>
      <c r="K16" s="6">
        <v>16</v>
      </c>
      <c r="L16" s="35" t="s">
        <v>228</v>
      </c>
      <c r="M16" s="6" t="s">
        <v>223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100</v>
      </c>
      <c r="E17" s="13" t="s">
        <v>32</v>
      </c>
      <c r="F17" s="11"/>
      <c r="G17" s="49" t="s">
        <v>33</v>
      </c>
      <c r="H17" s="19"/>
      <c r="I17" s="67"/>
      <c r="J17" s="43" t="s">
        <v>32</v>
      </c>
      <c r="K17" s="6">
        <v>17</v>
      </c>
      <c r="L17" s="6">
        <v>5.36</v>
      </c>
      <c r="M17" s="6" t="s">
        <v>307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30</v>
      </c>
      <c r="E18" s="29" t="s">
        <v>151</v>
      </c>
      <c r="F18" s="11"/>
      <c r="G18" s="276"/>
      <c r="H18" s="277"/>
      <c r="I18" s="278"/>
      <c r="J18" s="279"/>
      <c r="K18" s="6">
        <v>18</v>
      </c>
      <c r="L18" s="290">
        <f>I10*L17/(D12*D5)</f>
        <v>0</v>
      </c>
      <c r="M18" s="6" t="s">
        <v>225</v>
      </c>
      <c r="U18" s="28"/>
    </row>
    <row r="19" spans="1:13" ht="13.5" customHeight="1">
      <c r="A19" s="15"/>
      <c r="B19" s="25" t="s">
        <v>139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  <c r="L19" s="21">
        <f>I10*L17*L17/(D12*D5^2)</f>
        <v>0</v>
      </c>
      <c r="M19" s="6" t="s">
        <v>226</v>
      </c>
    </row>
    <row r="20" spans="1:11" ht="13.5" customHeight="1">
      <c r="A20" s="47" t="s">
        <v>35</v>
      </c>
      <c r="B20" s="22" t="s">
        <v>308</v>
      </c>
      <c r="C20" s="52" t="s">
        <v>144</v>
      </c>
      <c r="D20" s="22" t="s">
        <v>309</v>
      </c>
      <c r="E20" s="54" t="s">
        <v>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310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328</v>
      </c>
      <c r="G21" s="269"/>
      <c r="H21" s="28"/>
      <c r="J21" s="29"/>
      <c r="K21" s="6">
        <v>21</v>
      </c>
      <c r="U21" s="6" t="s">
        <v>329</v>
      </c>
    </row>
    <row r="22" spans="1:21" ht="13.5" customHeight="1">
      <c r="A22" s="11"/>
      <c r="B22" s="18" t="s">
        <v>47</v>
      </c>
      <c r="C22" s="53" t="s">
        <v>44</v>
      </c>
      <c r="D22" s="18" t="s">
        <v>330</v>
      </c>
      <c r="E22" s="55" t="s">
        <v>44</v>
      </c>
      <c r="F22" s="28" t="s">
        <v>331</v>
      </c>
      <c r="G22" s="225" t="s">
        <v>564</v>
      </c>
      <c r="H22" s="28" t="s">
        <v>332</v>
      </c>
      <c r="I22" s="224"/>
      <c r="J22" s="29" t="s">
        <v>333</v>
      </c>
      <c r="K22" s="6">
        <v>22</v>
      </c>
      <c r="U22" s="6" t="s">
        <v>334</v>
      </c>
    </row>
    <row r="23" spans="1:11" ht="13.5" customHeight="1">
      <c r="A23" s="11"/>
      <c r="B23" s="18" t="s">
        <v>48</v>
      </c>
      <c r="C23" s="53" t="s">
        <v>44</v>
      </c>
      <c r="D23" s="18" t="s">
        <v>335</v>
      </c>
      <c r="E23" s="55" t="s">
        <v>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336</v>
      </c>
      <c r="E24" s="55" t="s">
        <v>44</v>
      </c>
      <c r="F24" s="30" t="s">
        <v>37</v>
      </c>
      <c r="G24" s="323" t="s">
        <v>547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337</v>
      </c>
      <c r="C25" s="53" t="s">
        <v>44</v>
      </c>
      <c r="D25" s="18" t="s">
        <v>338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44</v>
      </c>
      <c r="D26" s="18" t="s">
        <v>339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25.51</v>
      </c>
      <c r="E29" s="2" t="s">
        <v>40</v>
      </c>
      <c r="F29" s="3">
        <v>3</v>
      </c>
      <c r="G29" s="5" t="s">
        <v>41</v>
      </c>
      <c r="H29" s="3"/>
      <c r="I29" s="2" t="s">
        <v>42</v>
      </c>
      <c r="J29" s="34">
        <v>0.4138888888888889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5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  <dataValidation type="list" allowBlank="1" showInputMessage="1" showErrorMessage="1" sqref="I2">
      <formula1>$U$13:$U$14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5" zoomScaleNormal="75" workbookViewId="0" topLeftCell="A1">
      <selection activeCell="J30" sqref="J30"/>
    </sheetView>
  </sheetViews>
  <sheetFormatPr defaultColWidth="9.00390625" defaultRowHeight="13.5"/>
  <cols>
    <col min="1" max="1" width="8.75390625" style="6" customWidth="1"/>
    <col min="2" max="2" width="10.625" style="6" customWidth="1"/>
    <col min="3" max="3" width="7.125" style="6" customWidth="1"/>
    <col min="4" max="4" width="7.625" style="6" customWidth="1"/>
    <col min="5" max="5" width="8.25390625" style="6" customWidth="1"/>
    <col min="6" max="6" width="8.75390625" style="6" customWidth="1"/>
    <col min="7" max="7" width="13.75390625" style="6" customWidth="1"/>
    <col min="8" max="8" width="4.25390625" style="6" customWidth="1"/>
    <col min="9" max="9" width="12.75390625" style="6" customWidth="1"/>
    <col min="10" max="10" width="8.125" style="6" customWidth="1"/>
    <col min="11" max="19" width="9.00390625" style="6" customWidth="1"/>
    <col min="20" max="20" width="3.50390625" style="6" customWidth="1"/>
    <col min="21" max="21" width="13.00390625" style="6" customWidth="1"/>
    <col min="22" max="16384" width="9.00390625" style="6" customWidth="1"/>
  </cols>
  <sheetData>
    <row r="1" spans="1:10" ht="33.75" customHeight="1" thickBot="1">
      <c r="A1" s="1" t="s">
        <v>0</v>
      </c>
      <c r="B1" s="272" t="s">
        <v>512</v>
      </c>
      <c r="C1" s="38"/>
      <c r="D1" s="2" t="s">
        <v>1</v>
      </c>
      <c r="E1" s="271" t="s">
        <v>513</v>
      </c>
      <c r="F1" s="4"/>
      <c r="G1" s="2" t="s">
        <v>2</v>
      </c>
      <c r="H1" s="2"/>
      <c r="I1" s="270" t="s">
        <v>207</v>
      </c>
      <c r="J1" s="5"/>
    </row>
    <row r="4" ht="12.75" thickBot="1"/>
    <row r="5" spans="1:11" ht="13.5" customHeight="1">
      <c r="A5" s="7" t="s">
        <v>3</v>
      </c>
      <c r="B5" s="8" t="s">
        <v>4</v>
      </c>
      <c r="C5" s="58"/>
      <c r="D5" s="59">
        <v>35</v>
      </c>
      <c r="E5" s="9" t="s">
        <v>5</v>
      </c>
      <c r="F5" s="10" t="s">
        <v>6</v>
      </c>
      <c r="G5" s="39" t="s">
        <v>7</v>
      </c>
      <c r="H5" s="8"/>
      <c r="I5" s="59">
        <v>3.96</v>
      </c>
      <c r="J5" s="9" t="s">
        <v>8</v>
      </c>
      <c r="K5" s="6">
        <v>5</v>
      </c>
    </row>
    <row r="6" spans="1:11" ht="13.5" customHeight="1">
      <c r="A6" s="11"/>
      <c r="B6" s="12" t="s">
        <v>9</v>
      </c>
      <c r="C6" s="60"/>
      <c r="D6" s="61" t="s">
        <v>192</v>
      </c>
      <c r="E6" s="13" t="s">
        <v>5</v>
      </c>
      <c r="F6" s="14"/>
      <c r="G6" s="40" t="s">
        <v>4</v>
      </c>
      <c r="H6" s="12"/>
      <c r="I6" s="61">
        <v>4.4</v>
      </c>
      <c r="J6" s="13" t="s">
        <v>5</v>
      </c>
      <c r="K6" s="6">
        <v>6</v>
      </c>
    </row>
    <row r="7" spans="1:11" ht="13.5" customHeight="1">
      <c r="A7" s="11"/>
      <c r="B7" s="12" t="s">
        <v>10</v>
      </c>
      <c r="C7" s="60"/>
      <c r="D7" s="61" t="s">
        <v>192</v>
      </c>
      <c r="E7" s="13" t="s">
        <v>5</v>
      </c>
      <c r="F7" s="14"/>
      <c r="G7" s="40" t="s">
        <v>11</v>
      </c>
      <c r="H7" s="12"/>
      <c r="I7" s="64" t="s">
        <v>12</v>
      </c>
      <c r="J7" s="13"/>
      <c r="K7" s="6">
        <v>7</v>
      </c>
    </row>
    <row r="8" spans="1:11" ht="13.5" customHeight="1">
      <c r="A8" s="11"/>
      <c r="B8" s="12" t="s">
        <v>13</v>
      </c>
      <c r="C8" s="60"/>
      <c r="D8" s="61">
        <v>70.5</v>
      </c>
      <c r="E8" s="13" t="s">
        <v>14</v>
      </c>
      <c r="F8" s="14"/>
      <c r="G8" s="40" t="s">
        <v>15</v>
      </c>
      <c r="H8" s="12"/>
      <c r="I8" s="61">
        <v>0.35</v>
      </c>
      <c r="J8" s="13"/>
      <c r="K8" s="6">
        <v>8</v>
      </c>
    </row>
    <row r="9" spans="1:11" ht="13.5" customHeight="1">
      <c r="A9" s="11"/>
      <c r="B9" s="12" t="s">
        <v>16</v>
      </c>
      <c r="C9" s="60"/>
      <c r="D9" s="61">
        <v>200.5</v>
      </c>
      <c r="E9" s="13" t="s">
        <v>14</v>
      </c>
      <c r="F9" s="15"/>
      <c r="G9" s="41" t="s">
        <v>17</v>
      </c>
      <c r="H9" s="16"/>
      <c r="I9" s="63">
        <v>1.39</v>
      </c>
      <c r="J9" s="17"/>
      <c r="K9" s="6">
        <v>9</v>
      </c>
    </row>
    <row r="10" spans="1:11" ht="13.5" customHeight="1">
      <c r="A10" s="11"/>
      <c r="B10" s="12" t="s">
        <v>18</v>
      </c>
      <c r="C10" s="60"/>
      <c r="D10" s="61">
        <v>640</v>
      </c>
      <c r="E10" s="13" t="s">
        <v>19</v>
      </c>
      <c r="F10" s="14" t="s">
        <v>20</v>
      </c>
      <c r="G10" s="40" t="s">
        <v>7</v>
      </c>
      <c r="H10" s="12"/>
      <c r="I10" s="61">
        <v>3</v>
      </c>
      <c r="J10" s="13" t="s">
        <v>8</v>
      </c>
      <c r="K10" s="6">
        <v>10</v>
      </c>
    </row>
    <row r="11" spans="1:11" ht="13.5" customHeight="1">
      <c r="A11" s="15"/>
      <c r="B11" s="16" t="s">
        <v>21</v>
      </c>
      <c r="C11" s="62"/>
      <c r="D11" s="63">
        <v>8.5</v>
      </c>
      <c r="E11" s="17" t="s">
        <v>22</v>
      </c>
      <c r="F11" s="14"/>
      <c r="G11" s="40" t="s">
        <v>4</v>
      </c>
      <c r="H11" s="12"/>
      <c r="I11" s="61">
        <v>2.8</v>
      </c>
      <c r="J11" s="13" t="s">
        <v>5</v>
      </c>
      <c r="K11" s="6">
        <v>11</v>
      </c>
    </row>
    <row r="12" spans="1:11" ht="13.5" customHeight="1">
      <c r="A12" s="11" t="s">
        <v>23</v>
      </c>
      <c r="B12" s="12" t="s">
        <v>7</v>
      </c>
      <c r="C12" s="60"/>
      <c r="D12" s="61">
        <v>45.8</v>
      </c>
      <c r="E12" s="13" t="s">
        <v>8</v>
      </c>
      <c r="F12" s="14"/>
      <c r="G12" s="40" t="s">
        <v>11</v>
      </c>
      <c r="H12" s="12"/>
      <c r="I12" s="64" t="s">
        <v>565</v>
      </c>
      <c r="J12" s="13"/>
      <c r="K12" s="6">
        <v>12</v>
      </c>
    </row>
    <row r="13" spans="1:13" ht="13.5" customHeight="1">
      <c r="A13" s="11"/>
      <c r="B13" s="12" t="s">
        <v>24</v>
      </c>
      <c r="C13" s="60"/>
      <c r="D13" s="61">
        <v>26.8</v>
      </c>
      <c r="E13" s="13"/>
      <c r="F13" s="14"/>
      <c r="G13" s="49" t="s">
        <v>15</v>
      </c>
      <c r="H13" s="19"/>
      <c r="I13" s="65">
        <v>0.013</v>
      </c>
      <c r="J13" s="20"/>
      <c r="K13" s="6">
        <v>13</v>
      </c>
      <c r="L13" s="21">
        <f>D5*D5/D12</f>
        <v>26.746724890829697</v>
      </c>
      <c r="M13" s="223" t="s">
        <v>147</v>
      </c>
    </row>
    <row r="14" spans="1:11" ht="13.5" customHeight="1">
      <c r="A14" s="11"/>
      <c r="B14" s="12" t="s">
        <v>11</v>
      </c>
      <c r="C14" s="60"/>
      <c r="D14" s="64" t="s">
        <v>550</v>
      </c>
      <c r="E14" s="13"/>
      <c r="F14" s="15"/>
      <c r="G14" s="41" t="s">
        <v>17</v>
      </c>
      <c r="H14" s="16"/>
      <c r="I14" s="63">
        <v>0.002</v>
      </c>
      <c r="J14" s="17"/>
      <c r="K14" s="6">
        <v>14</v>
      </c>
    </row>
    <row r="15" spans="1:11" ht="13.5" customHeight="1">
      <c r="A15" s="15"/>
      <c r="B15" s="16" t="s">
        <v>25</v>
      </c>
      <c r="C15" s="62"/>
      <c r="D15" s="63" t="s">
        <v>192</v>
      </c>
      <c r="E15" s="17" t="s">
        <v>26</v>
      </c>
      <c r="F15" s="14" t="s">
        <v>27</v>
      </c>
      <c r="G15" s="66">
        <v>320</v>
      </c>
      <c r="H15" s="22" t="s">
        <v>149</v>
      </c>
      <c r="I15" s="66">
        <v>6</v>
      </c>
      <c r="J15" s="23" t="s">
        <v>150</v>
      </c>
      <c r="K15" s="6">
        <v>15</v>
      </c>
    </row>
    <row r="16" spans="1:21" ht="13.5" customHeight="1">
      <c r="A16" s="11" t="s">
        <v>28</v>
      </c>
      <c r="B16" s="12" t="s">
        <v>29</v>
      </c>
      <c r="C16" s="60"/>
      <c r="D16" s="61" t="s">
        <v>192</v>
      </c>
      <c r="E16" s="13" t="s">
        <v>5</v>
      </c>
      <c r="F16" s="14"/>
      <c r="G16" s="49" t="s">
        <v>30</v>
      </c>
      <c r="H16" s="19"/>
      <c r="I16" s="57" t="s">
        <v>45</v>
      </c>
      <c r="J16" s="43"/>
      <c r="K16" s="6">
        <v>16</v>
      </c>
      <c r="U16" s="28" t="s">
        <v>45</v>
      </c>
    </row>
    <row r="17" spans="1:21" ht="13.5" customHeight="1">
      <c r="A17" s="11"/>
      <c r="B17" s="24" t="s">
        <v>31</v>
      </c>
      <c r="C17" s="60"/>
      <c r="D17" s="61">
        <v>180</v>
      </c>
      <c r="E17" s="13" t="s">
        <v>32</v>
      </c>
      <c r="F17" s="11"/>
      <c r="G17" s="49" t="s">
        <v>33</v>
      </c>
      <c r="H17" s="19"/>
      <c r="I17" s="67">
        <v>90</v>
      </c>
      <c r="J17" s="43" t="s">
        <v>32</v>
      </c>
      <c r="K17" s="6">
        <v>17</v>
      </c>
      <c r="U17" s="28" t="s">
        <v>43</v>
      </c>
    </row>
    <row r="18" spans="1:21" ht="13.5" customHeight="1">
      <c r="A18" s="11"/>
      <c r="B18" s="273" t="s">
        <v>140</v>
      </c>
      <c r="C18" s="274"/>
      <c r="D18" s="275">
        <v>85</v>
      </c>
      <c r="E18" s="29" t="s">
        <v>151</v>
      </c>
      <c r="F18" s="11"/>
      <c r="G18" s="276"/>
      <c r="H18" s="277"/>
      <c r="I18" s="278"/>
      <c r="J18" s="279"/>
      <c r="K18" s="6">
        <v>18</v>
      </c>
      <c r="U18" s="28"/>
    </row>
    <row r="19" spans="1:11" ht="13.5" customHeight="1">
      <c r="A19" s="15"/>
      <c r="B19" s="25" t="s">
        <v>152</v>
      </c>
      <c r="C19" s="51" t="s">
        <v>61</v>
      </c>
      <c r="D19" s="56">
        <v>2</v>
      </c>
      <c r="E19" s="26" t="s">
        <v>34</v>
      </c>
      <c r="F19" s="15"/>
      <c r="G19" s="50"/>
      <c r="H19" s="27"/>
      <c r="I19" s="25"/>
      <c r="J19" s="46"/>
      <c r="K19" s="6">
        <v>19</v>
      </c>
    </row>
    <row r="20" spans="1:11" ht="13.5" customHeight="1">
      <c r="A20" s="47" t="s">
        <v>35</v>
      </c>
      <c r="B20" s="22" t="s">
        <v>153</v>
      </c>
      <c r="C20" s="52" t="s">
        <v>144</v>
      </c>
      <c r="D20" s="22" t="s">
        <v>154</v>
      </c>
      <c r="E20" s="54" t="s">
        <v>144</v>
      </c>
      <c r="F20" s="30" t="s">
        <v>36</v>
      </c>
      <c r="G20" s="28"/>
      <c r="H20" s="28"/>
      <c r="I20" s="28"/>
      <c r="J20" s="29"/>
      <c r="K20" s="6">
        <v>20</v>
      </c>
    </row>
    <row r="21" spans="1:21" ht="13.5" customHeight="1">
      <c r="A21" s="11" t="s">
        <v>155</v>
      </c>
      <c r="B21" s="18" t="s">
        <v>46</v>
      </c>
      <c r="C21" s="53" t="s">
        <v>144</v>
      </c>
      <c r="D21" s="18" t="s">
        <v>156</v>
      </c>
      <c r="E21" s="55" t="s">
        <v>144</v>
      </c>
      <c r="F21" s="28" t="s">
        <v>195</v>
      </c>
      <c r="G21" s="269">
        <v>39257</v>
      </c>
      <c r="H21" s="28"/>
      <c r="J21" s="29"/>
      <c r="K21" s="6">
        <v>21</v>
      </c>
      <c r="U21" s="6" t="s">
        <v>196</v>
      </c>
    </row>
    <row r="22" spans="1:21" ht="13.5" customHeight="1">
      <c r="A22" s="11"/>
      <c r="B22" s="18" t="s">
        <v>47</v>
      </c>
      <c r="C22" s="53" t="s">
        <v>44</v>
      </c>
      <c r="D22" s="18" t="s">
        <v>197</v>
      </c>
      <c r="E22" s="55" t="s">
        <v>144</v>
      </c>
      <c r="F22" s="28" t="s">
        <v>198</v>
      </c>
      <c r="G22" s="225" t="s">
        <v>566</v>
      </c>
      <c r="H22" s="28" t="s">
        <v>199</v>
      </c>
      <c r="I22" s="224" t="s">
        <v>567</v>
      </c>
      <c r="J22" s="29" t="s">
        <v>200</v>
      </c>
      <c r="K22" s="6">
        <v>22</v>
      </c>
      <c r="U22" s="6" t="s">
        <v>201</v>
      </c>
    </row>
    <row r="23" spans="1:11" ht="13.5" customHeight="1">
      <c r="A23" s="11"/>
      <c r="B23" s="18" t="s">
        <v>48</v>
      </c>
      <c r="C23" s="53" t="s">
        <v>44</v>
      </c>
      <c r="D23" s="18" t="s">
        <v>202</v>
      </c>
      <c r="E23" s="55" t="s">
        <v>144</v>
      </c>
      <c r="F23" s="42"/>
      <c r="G23" s="42"/>
      <c r="H23" s="42"/>
      <c r="I23" s="42"/>
      <c r="J23" s="17"/>
      <c r="K23" s="6">
        <v>23</v>
      </c>
    </row>
    <row r="24" spans="1:22" ht="13.5" customHeight="1">
      <c r="A24" s="11"/>
      <c r="B24" s="18" t="s">
        <v>49</v>
      </c>
      <c r="C24" s="53" t="s">
        <v>44</v>
      </c>
      <c r="D24" s="18" t="s">
        <v>203</v>
      </c>
      <c r="E24" s="55" t="s">
        <v>44</v>
      </c>
      <c r="F24" s="30" t="s">
        <v>37</v>
      </c>
      <c r="G24" s="323" t="s">
        <v>568</v>
      </c>
      <c r="H24" s="323"/>
      <c r="I24" s="323"/>
      <c r="J24" s="324"/>
      <c r="K24" s="6">
        <v>24</v>
      </c>
      <c r="U24" s="6" t="s">
        <v>166</v>
      </c>
      <c r="V24" s="6">
        <v>2</v>
      </c>
    </row>
    <row r="25" spans="1:22" ht="13.5" customHeight="1">
      <c r="A25" s="11"/>
      <c r="B25" s="18" t="s">
        <v>204</v>
      </c>
      <c r="C25" s="53" t="s">
        <v>44</v>
      </c>
      <c r="D25" s="18" t="s">
        <v>205</v>
      </c>
      <c r="E25" s="55" t="s">
        <v>44</v>
      </c>
      <c r="F25" s="28"/>
      <c r="G25" s="325"/>
      <c r="H25" s="325"/>
      <c r="I25" s="325"/>
      <c r="J25" s="326"/>
      <c r="K25" s="6">
        <v>25</v>
      </c>
      <c r="U25" s="6" t="s">
        <v>169</v>
      </c>
      <c r="V25" s="6">
        <v>3</v>
      </c>
    </row>
    <row r="26" spans="1:22" ht="13.5" customHeight="1">
      <c r="A26" s="11"/>
      <c r="B26" s="18" t="s">
        <v>50</v>
      </c>
      <c r="C26" s="53" t="s">
        <v>144</v>
      </c>
      <c r="D26" s="18" t="s">
        <v>206</v>
      </c>
      <c r="E26" s="55" t="s">
        <v>44</v>
      </c>
      <c r="F26" s="28"/>
      <c r="G26" s="325"/>
      <c r="H26" s="325"/>
      <c r="I26" s="325"/>
      <c r="J26" s="326"/>
      <c r="K26" s="6">
        <v>26</v>
      </c>
      <c r="U26" s="6" t="s">
        <v>171</v>
      </c>
      <c r="V26" s="6">
        <v>4</v>
      </c>
    </row>
    <row r="27" spans="1:11" ht="13.5" customHeight="1" thickBot="1">
      <c r="A27" s="48"/>
      <c r="B27" s="44"/>
      <c r="C27" s="44"/>
      <c r="D27" s="44"/>
      <c r="E27" s="45"/>
      <c r="F27" s="31"/>
      <c r="G27" s="327"/>
      <c r="H27" s="327"/>
      <c r="I27" s="327"/>
      <c r="J27" s="328"/>
      <c r="K27" s="6">
        <v>27</v>
      </c>
    </row>
    <row r="28" ht="12.75" thickBot="1">
      <c r="K28" s="6">
        <v>28</v>
      </c>
    </row>
    <row r="29" spans="1:11" ht="33" customHeight="1" thickBot="1">
      <c r="A29" s="32" t="s">
        <v>38</v>
      </c>
      <c r="B29" s="1" t="s">
        <v>39</v>
      </c>
      <c r="C29" s="2"/>
      <c r="D29" s="33">
        <v>1003.56</v>
      </c>
      <c r="E29" s="2" t="s">
        <v>40</v>
      </c>
      <c r="F29" s="3">
        <v>129</v>
      </c>
      <c r="G29" s="5" t="s">
        <v>41</v>
      </c>
      <c r="H29" s="3"/>
      <c r="I29" s="2" t="s">
        <v>42</v>
      </c>
      <c r="J29" s="34">
        <v>0.4270833333333333</v>
      </c>
      <c r="K29" s="6">
        <v>29</v>
      </c>
    </row>
    <row r="30" spans="1:10" ht="12">
      <c r="A30" s="191">
        <v>1</v>
      </c>
      <c r="B30" s="191">
        <v>2</v>
      </c>
      <c r="C30" s="191">
        <v>3</v>
      </c>
      <c r="D30" s="191">
        <v>4</v>
      </c>
      <c r="E30" s="191">
        <v>5</v>
      </c>
      <c r="F30" s="191">
        <v>6</v>
      </c>
      <c r="G30" s="191">
        <v>7</v>
      </c>
      <c r="H30" s="191">
        <v>8</v>
      </c>
      <c r="I30" s="191">
        <v>9</v>
      </c>
      <c r="J30" s="191">
        <v>10</v>
      </c>
    </row>
    <row r="34" spans="4:10" ht="12">
      <c r="D34" s="35"/>
      <c r="E34" s="35"/>
      <c r="G34" s="35"/>
      <c r="H34" s="35"/>
      <c r="I34" s="67"/>
      <c r="J34" s="6" t="s">
        <v>172</v>
      </c>
    </row>
    <row r="35" spans="2:10" ht="12">
      <c r="B35" s="36"/>
      <c r="C35" s="36"/>
      <c r="G35" s="37"/>
      <c r="H35" s="37"/>
      <c r="I35" s="57"/>
      <c r="J35" s="6" t="s">
        <v>173</v>
      </c>
    </row>
    <row r="36" spans="2:8" ht="12">
      <c r="B36" s="36"/>
      <c r="C36" s="36"/>
      <c r="G36" s="37"/>
      <c r="H36" s="37"/>
    </row>
    <row r="37" spans="2:8" ht="12">
      <c r="B37" s="36"/>
      <c r="C37" s="36"/>
      <c r="G37" s="37"/>
      <c r="H37" s="37"/>
    </row>
    <row r="38" spans="2:8" ht="12">
      <c r="B38" s="36"/>
      <c r="C38" s="36"/>
      <c r="G38" s="37"/>
      <c r="H38" s="37"/>
    </row>
    <row r="39" spans="2:8" ht="12">
      <c r="B39" s="36"/>
      <c r="C39" s="36"/>
      <c r="G39" s="37"/>
      <c r="H39" s="37"/>
    </row>
    <row r="40" spans="2:8" ht="12">
      <c r="B40" s="36"/>
      <c r="C40" s="36"/>
      <c r="G40" s="37"/>
      <c r="H40" s="37"/>
    </row>
    <row r="41" spans="2:8" ht="12">
      <c r="B41" s="36"/>
      <c r="C41" s="36"/>
      <c r="G41" s="37"/>
      <c r="H41" s="37"/>
    </row>
    <row r="42" spans="2:8" ht="12">
      <c r="B42" s="36"/>
      <c r="C42" s="36"/>
      <c r="G42" s="37"/>
      <c r="H42" s="37"/>
    </row>
    <row r="43" spans="2:8" ht="12">
      <c r="B43" s="36"/>
      <c r="C43" s="36"/>
      <c r="G43" s="37"/>
      <c r="H43" s="37"/>
    </row>
    <row r="44" spans="2:8" ht="12">
      <c r="B44" s="36"/>
      <c r="C44" s="36"/>
      <c r="G44" s="37"/>
      <c r="H44" s="37"/>
    </row>
    <row r="45" spans="2:8" ht="12">
      <c r="B45" s="36"/>
      <c r="C45" s="36"/>
      <c r="G45" s="37"/>
      <c r="H45" s="37"/>
    </row>
    <row r="46" spans="7:8" ht="12">
      <c r="G46" s="37"/>
      <c r="H46" s="37"/>
    </row>
  </sheetData>
  <mergeCells count="1">
    <mergeCell ref="G24:J27"/>
  </mergeCells>
  <dataValidations count="4">
    <dataValidation type="list" allowBlank="1" showInputMessage="1" showErrorMessage="1" sqref="I16">
      <formula1>$U$16:$U$17</formula1>
    </dataValidation>
    <dataValidation type="list" allowBlank="1" showInputMessage="1" showErrorMessage="1" sqref="T21:T28 E20:E26 C20:C26">
      <formula1>$U$21:$U$22</formula1>
    </dataValidation>
    <dataValidation type="list" allowBlank="1" showInputMessage="1" showErrorMessage="1" sqref="C19">
      <formula1>$U$24:$U$26</formula1>
    </dataValidation>
    <dataValidation type="list" allowBlank="1" showInputMessage="1" showErrorMessage="1" sqref="D19">
      <formula1>$V$24:$V$26</formula1>
    </dataValidation>
  </dataValidations>
  <printOptions/>
  <pageMargins left="0.61" right="0.56" top="0.55" bottom="0.38" header="0.5" footer="0.34"/>
  <pageSetup orientation="landscape" paperSize="9" scale="1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mabuchi</cp:lastModifiedBy>
  <cp:lastPrinted>2007-08-04T10:45:32Z</cp:lastPrinted>
  <dcterms:created xsi:type="dcterms:W3CDTF">1997-01-08T22:48:59Z</dcterms:created>
  <dcterms:modified xsi:type="dcterms:W3CDTF">2007-09-04T14:07:47Z</dcterms:modified>
  <cp:category/>
  <cp:version/>
  <cp:contentType/>
  <cp:contentStatus/>
</cp:coreProperties>
</file>